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600" windowWidth="19836" windowHeight="8412"/>
  </bookViews>
  <sheets>
    <sheet name="Rekapitulace stavby" sheetId="1" r:id="rId1"/>
    <sheet name="D.1.1. - SO 01 Oprava zpe..." sheetId="2" r:id="rId2"/>
    <sheet name="D.1.2. - SO 02 Výměna umě..." sheetId="3" r:id="rId3"/>
    <sheet name="Pokyny pro vyplnění" sheetId="4" r:id="rId4"/>
  </sheets>
  <definedNames>
    <definedName name="_xlnm._FilterDatabase" localSheetId="1" hidden="1">'D.1.1. - SO 01 Oprava zpe...'!$C$91:$K$286</definedName>
    <definedName name="_xlnm._FilterDatabase" localSheetId="2" hidden="1">'D.1.2. - SO 02 Výměna umě...'!$C$83:$K$121</definedName>
    <definedName name="_xlnm.Print_Titles" localSheetId="1">'D.1.1. - SO 01 Oprava zpe...'!$91:$91</definedName>
    <definedName name="_xlnm.Print_Titles" localSheetId="2">'D.1.2. - SO 02 Výměna umě...'!$83:$83</definedName>
    <definedName name="_xlnm.Print_Titles" localSheetId="0">'Rekapitulace stavby'!$52:$52</definedName>
    <definedName name="_xlnm.Print_Area" localSheetId="1">'D.1.1. - SO 01 Oprava zpe...'!$C$4:$J$39,'D.1.1. - SO 01 Oprava zpe...'!$C$45:$J$73,'D.1.1. - SO 01 Oprava zpe...'!$C$79:$K$286</definedName>
    <definedName name="_xlnm.Print_Area" localSheetId="2">'D.1.2. - SO 02 Výměna umě...'!$C$4:$J$39,'D.1.2. - SO 02 Výměna umě...'!$C$45:$J$65,'D.1.2. - SO 02 Výměna umě...'!$C$71:$K$121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25725"/>
</workbook>
</file>

<file path=xl/calcChain.xml><?xml version="1.0" encoding="utf-8"?>
<calcChain xmlns="http://schemas.openxmlformats.org/spreadsheetml/2006/main">
  <c r="J37" i="3"/>
  <c r="J36"/>
  <c r="AY56" i="1"/>
  <c r="J35" i="3"/>
  <c r="AX56" i="1"/>
  <c r="BI120" i="3"/>
  <c r="BH120"/>
  <c r="BG120"/>
  <c r="BF120"/>
  <c r="T120"/>
  <c r="T119"/>
  <c r="R120"/>
  <c r="R119"/>
  <c r="P120"/>
  <c r="P119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91"/>
  <c r="BH91"/>
  <c r="BG91"/>
  <c r="BF91"/>
  <c r="T91"/>
  <c r="R91"/>
  <c r="P91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55" s="1"/>
  <c r="J17"/>
  <c r="J12"/>
  <c r="J78"/>
  <c r="E7"/>
  <c r="E48"/>
  <c r="J37" i="2"/>
  <c r="J36"/>
  <c r="AY55" i="1" s="1"/>
  <c r="J35" i="2"/>
  <c r="AX55" i="1" s="1"/>
  <c r="BI284" i="2"/>
  <c r="BH284"/>
  <c r="BG284"/>
  <c r="BF284"/>
  <c r="T284"/>
  <c r="T283" s="1"/>
  <c r="T282" s="1"/>
  <c r="R284"/>
  <c r="R283"/>
  <c r="R282" s="1"/>
  <c r="P284"/>
  <c r="P283" s="1"/>
  <c r="P282" s="1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0"/>
  <c r="BH270"/>
  <c r="BG270"/>
  <c r="BF270"/>
  <c r="T270"/>
  <c r="R270"/>
  <c r="P270"/>
  <c r="BI266"/>
  <c r="BH266"/>
  <c r="BG266"/>
  <c r="BF266"/>
  <c r="T266"/>
  <c r="T265"/>
  <c r="R266"/>
  <c r="R265"/>
  <c r="P266"/>
  <c r="P265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2"/>
  <c r="BH232"/>
  <c r="BG232"/>
  <c r="BF232"/>
  <c r="T232"/>
  <c r="R232"/>
  <c r="P232"/>
  <c r="BI225"/>
  <c r="BH225"/>
  <c r="BG225"/>
  <c r="BF225"/>
  <c r="T225"/>
  <c r="R225"/>
  <c r="P225"/>
  <c r="BI223"/>
  <c r="BH223"/>
  <c r="BG223"/>
  <c r="BF223"/>
  <c r="T223"/>
  <c r="R223"/>
  <c r="P223"/>
  <c r="BI213"/>
  <c r="BH213"/>
  <c r="BG213"/>
  <c r="BF213"/>
  <c r="T213"/>
  <c r="R213"/>
  <c r="P213"/>
  <c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3"/>
  <c r="BH183"/>
  <c r="BG183"/>
  <c r="BF183"/>
  <c r="T183"/>
  <c r="R183"/>
  <c r="P183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86" s="1"/>
  <c r="E7"/>
  <c r="E82" s="1"/>
  <c r="L50" i="1"/>
  <c r="AM50"/>
  <c r="AM49"/>
  <c r="L49"/>
  <c r="AM47"/>
  <c r="L47"/>
  <c r="L45"/>
  <c r="L44"/>
  <c r="J284" i="2"/>
  <c r="J280"/>
  <c r="J278"/>
  <c r="J276"/>
  <c r="J270"/>
  <c r="J266"/>
  <c r="BK261"/>
  <c r="BK256"/>
  <c r="BK249"/>
  <c r="BK243"/>
  <c r="J240"/>
  <c r="BK236"/>
  <c r="J225"/>
  <c r="J213"/>
  <c r="BK197"/>
  <c r="J191"/>
  <c r="J166"/>
  <c r="BK158"/>
  <c r="J143"/>
  <c r="BK133"/>
  <c r="BK246"/>
  <c r="J236"/>
  <c r="BK213"/>
  <c r="BK205"/>
  <c r="BK191"/>
  <c r="BK166"/>
  <c r="J150"/>
  <c r="J129"/>
  <c r="J117"/>
  <c r="J98"/>
  <c r="BK129"/>
  <c r="BK117"/>
  <c r="BK108"/>
  <c r="J111" i="3"/>
  <c r="BK104"/>
  <c r="J87"/>
  <c r="J120"/>
  <c r="J113"/>
  <c r="J91"/>
  <c r="BK183" i="2"/>
  <c r="BK161"/>
  <c r="J146"/>
  <c r="J261"/>
  <c r="J256"/>
  <c r="BK238"/>
  <c r="BK223"/>
  <c r="J200"/>
  <c r="J183"/>
  <c r="J161"/>
  <c r="BK146"/>
  <c r="J133"/>
  <c r="BK120"/>
  <c r="J101"/>
  <c r="J127"/>
  <c r="BK115"/>
  <c r="BK101"/>
  <c r="BK95"/>
  <c r="BK113" i="3"/>
  <c r="BK91"/>
  <c r="J104"/>
  <c r="BK284" i="2"/>
  <c r="BK280"/>
  <c r="BK278"/>
  <c r="BK276"/>
  <c r="BK270"/>
  <c r="BK266"/>
  <c r="BK258"/>
  <c r="J252"/>
  <c r="J246"/>
  <c r="J238"/>
  <c r="J232"/>
  <c r="J223"/>
  <c r="J208"/>
  <c r="J205"/>
  <c r="BK194"/>
  <c r="J175"/>
  <c r="BK150"/>
  <c r="J136"/>
  <c r="J258"/>
  <c r="BK252"/>
  <c r="BK240"/>
  <c r="BK225"/>
  <c r="J197"/>
  <c r="BK175"/>
  <c r="J158"/>
  <c r="BK143"/>
  <c r="BK136"/>
  <c r="BK123"/>
  <c r="J108"/>
  <c r="J123"/>
  <c r="J115"/>
  <c r="BK98"/>
  <c r="AS54" i="1"/>
  <c r="BK117" i="3"/>
  <c r="J107"/>
  <c r="BK200" i="2"/>
  <c r="J170"/>
  <c r="BK155"/>
  <c r="BK139"/>
  <c r="J249"/>
  <c r="J243"/>
  <c r="BK232"/>
  <c r="BK208"/>
  <c r="J194"/>
  <c r="BK170"/>
  <c r="J155"/>
  <c r="J139"/>
  <c r="BK127"/>
  <c r="J112"/>
  <c r="J95"/>
  <c r="J120"/>
  <c r="BK112"/>
  <c r="BK120" i="3"/>
  <c r="J117"/>
  <c r="BK107"/>
  <c r="BK111"/>
  <c r="BK87"/>
  <c r="BK94" i="2" l="1"/>
  <c r="J94" s="1"/>
  <c r="J61" s="1"/>
  <c r="R94"/>
  <c r="BK135"/>
  <c r="J135" s="1"/>
  <c r="J62" s="1"/>
  <c r="R135"/>
  <c r="BK142"/>
  <c r="J142" s="1"/>
  <c r="J63" s="1"/>
  <c r="R142"/>
  <c r="BK165"/>
  <c r="J165" s="1"/>
  <c r="J64" s="1"/>
  <c r="R165"/>
  <c r="BK212"/>
  <c r="J212" s="1"/>
  <c r="J66" s="1"/>
  <c r="T212"/>
  <c r="P248"/>
  <c r="T248"/>
  <c r="BK269"/>
  <c r="J269" s="1"/>
  <c r="J70" s="1"/>
  <c r="T269"/>
  <c r="T268"/>
  <c r="BK90" i="3"/>
  <c r="J90"/>
  <c r="J62" s="1"/>
  <c r="R90"/>
  <c r="BK110"/>
  <c r="J110"/>
  <c r="J63" s="1"/>
  <c r="R110"/>
  <c r="P94" i="2"/>
  <c r="T94"/>
  <c r="P135"/>
  <c r="T135"/>
  <c r="P142"/>
  <c r="T142"/>
  <c r="P165"/>
  <c r="T165"/>
  <c r="P212"/>
  <c r="R212"/>
  <c r="BK248"/>
  <c r="J248"/>
  <c r="J67" s="1"/>
  <c r="R248"/>
  <c r="P269"/>
  <c r="P268"/>
  <c r="R269"/>
  <c r="R268"/>
  <c r="P90" i="3"/>
  <c r="T90"/>
  <c r="P110"/>
  <c r="T110"/>
  <c r="BK207" i="2"/>
  <c r="J207"/>
  <c r="J65" s="1"/>
  <c r="BK283"/>
  <c r="J283" s="1"/>
  <c r="J72" s="1"/>
  <c r="BK86" i="3"/>
  <c r="J86"/>
  <c r="J61" s="1"/>
  <c r="BK119"/>
  <c r="J119" s="1"/>
  <c r="J64" s="1"/>
  <c r="BK265" i="2"/>
  <c r="J265"/>
  <c r="J68" s="1"/>
  <c r="E74" i="3"/>
  <c r="F81"/>
  <c r="BE104"/>
  <c r="BE113"/>
  <c r="BE117"/>
  <c r="BE120"/>
  <c r="J52"/>
  <c r="BE87"/>
  <c r="BE91"/>
  <c r="BE107"/>
  <c r="BE111"/>
  <c r="E48" i="2"/>
  <c r="F89"/>
  <c r="BE95"/>
  <c r="BE101"/>
  <c r="BE108"/>
  <c r="BE117"/>
  <c r="J52"/>
  <c r="BE98"/>
  <c r="BE112"/>
  <c r="BE115"/>
  <c r="BE120"/>
  <c r="BE123"/>
  <c r="BE127"/>
  <c r="BE129"/>
  <c r="BE143"/>
  <c r="BE155"/>
  <c r="BE170"/>
  <c r="BE183"/>
  <c r="BE194"/>
  <c r="BE197"/>
  <c r="BE205"/>
  <c r="BE213"/>
  <c r="BE225"/>
  <c r="BE238"/>
  <c r="BE133"/>
  <c r="BE136"/>
  <c r="BE139"/>
  <c r="BE146"/>
  <c r="BE150"/>
  <c r="BE158"/>
  <c r="BE161"/>
  <c r="BE166"/>
  <c r="BE175"/>
  <c r="BE191"/>
  <c r="BE200"/>
  <c r="BE208"/>
  <c r="BE223"/>
  <c r="BE232"/>
  <c r="BE236"/>
  <c r="BE240"/>
  <c r="BE243"/>
  <c r="BE246"/>
  <c r="BE249"/>
  <c r="BE252"/>
  <c r="BE256"/>
  <c r="BE258"/>
  <c r="BE261"/>
  <c r="BE266"/>
  <c r="BE270"/>
  <c r="BE276"/>
  <c r="BE278"/>
  <c r="BE280"/>
  <c r="BE284"/>
  <c r="F35"/>
  <c r="BB55" i="1" s="1"/>
  <c r="F34" i="3"/>
  <c r="BA56" i="1" s="1"/>
  <c r="J34" i="3"/>
  <c r="AW56" i="1" s="1"/>
  <c r="F34" i="2"/>
  <c r="BA55" i="1" s="1"/>
  <c r="F37" i="2"/>
  <c r="BD55" i="1" s="1"/>
  <c r="J34" i="2"/>
  <c r="AW55" i="1" s="1"/>
  <c r="F36" i="2"/>
  <c r="BC55" i="1" s="1"/>
  <c r="F35" i="3"/>
  <c r="BB56" i="1" s="1"/>
  <c r="F37" i="3"/>
  <c r="BD56" i="1" s="1"/>
  <c r="F36" i="3"/>
  <c r="BC56" i="1" s="1"/>
  <c r="T85" i="3" l="1"/>
  <c r="T84" s="1"/>
  <c r="R85"/>
  <c r="R84"/>
  <c r="P85"/>
  <c r="P84" s="1"/>
  <c r="AU56" i="1" s="1"/>
  <c r="T93" i="2"/>
  <c r="T92" s="1"/>
  <c r="R93"/>
  <c r="R92" s="1"/>
  <c r="P93"/>
  <c r="P92" s="1"/>
  <c r="AU55" i="1" s="1"/>
  <c r="BK93" i="2"/>
  <c r="J93"/>
  <c r="J60" s="1"/>
  <c r="BK268"/>
  <c r="J268" s="1"/>
  <c r="J69" s="1"/>
  <c r="BK282"/>
  <c r="J282" s="1"/>
  <c r="J71" s="1"/>
  <c r="BK85" i="3"/>
  <c r="J85" s="1"/>
  <c r="J60" s="1"/>
  <c r="J33" i="2"/>
  <c r="AV55" i="1"/>
  <c r="AT55" s="1"/>
  <c r="BC54"/>
  <c r="W32"/>
  <c r="F33" i="3"/>
  <c r="AZ56" i="1" s="1"/>
  <c r="BB54"/>
  <c r="AX54"/>
  <c r="BD54"/>
  <c r="W33" s="1"/>
  <c r="J33" i="3"/>
  <c r="AV56" i="1"/>
  <c r="AT56" s="1"/>
  <c r="F33" i="2"/>
  <c r="AZ55" i="1" s="1"/>
  <c r="BA54"/>
  <c r="W30" s="1"/>
  <c r="AU54" l="1"/>
  <c r="BK92" i="2"/>
  <c r="J92" s="1"/>
  <c r="J59" s="1"/>
  <c r="BK84" i="3"/>
  <c r="J84" s="1"/>
  <c r="J59" s="1"/>
  <c r="AW54" i="1"/>
  <c r="AK30" s="1"/>
  <c r="W31"/>
  <c r="AZ54"/>
  <c r="W29"/>
  <c r="AY54"/>
  <c r="J30" i="3" l="1"/>
  <c r="AG56" i="1" s="1"/>
  <c r="J30" i="2"/>
  <c r="AG55" i="1"/>
  <c r="AV54"/>
  <c r="AK29" s="1"/>
  <c r="J39" i="2" l="1"/>
  <c r="J39" i="3"/>
  <c r="AN55" i="1"/>
  <c r="AN56"/>
  <c r="AT54"/>
  <c r="AG54"/>
  <c r="AK26" s="1"/>
  <c r="AN54" l="1"/>
  <c r="AK35"/>
</calcChain>
</file>

<file path=xl/sharedStrings.xml><?xml version="1.0" encoding="utf-8"?>
<sst xmlns="http://schemas.openxmlformats.org/spreadsheetml/2006/main" count="3076" uniqueCount="695">
  <si>
    <t>Export Komplet</t>
  </si>
  <si>
    <t>VZ</t>
  </si>
  <si>
    <t>2.0</t>
  </si>
  <si>
    <t>ZAMOK</t>
  </si>
  <si>
    <t>False</t>
  </si>
  <si>
    <t>{2e0758f3-8985-4381-b459-1643e5e780aa}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</si>
  <si>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</si>
  <si>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</si>
  <si>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</si>
  <si>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</si>
  <si>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</si>
  <si>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</si>
  <si>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</si>
  <si>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</si>
  <si>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Se2020-002b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</si>
  <si>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</si>
  <si>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</si>
  <si>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zpevněných ploch v areálu Národní házené, Žatec</t>
  </si>
  <si>
    <t>KSO:</t>
  </si>
  <si>
    <t>822 59 36</t>
  </si>
  <si>
    <t>CC-CZ:</t>
  </si>
  <si>
    <t>21122</t>
  </si>
  <si>
    <t>Místo:</t>
  </si>
  <si>
    <t>Žatec</t>
  </si>
  <si>
    <t>Datum:</t>
  </si>
  <si>
    <t>24. 5. 2022</t>
  </si>
  <si>
    <t>Zadavatel:</t>
  </si>
  <si>
    <t>IČ:</t>
  </si>
  <si>
    <t xml:space="preserve">14868571 </t>
  </si>
  <si>
    <t>TJ Žatec</t>
  </si>
  <si>
    <t>DIČ:</t>
  </si>
  <si>
    <t/>
  </si>
  <si>
    <t>Uchazeč:</t>
  </si>
  <si>
    <t>Vyplň údaj</t>
  </si>
  <si>
    <t>Projektant:</t>
  </si>
  <si>
    <t>71884220</t>
  </si>
  <si>
    <t>ing.Břetislav Sedláček</t>
  </si>
  <si>
    <t>True</t>
  </si>
  <si>
    <t>Zpracovatel:</t>
  </si>
  <si>
    <t>63130742</t>
  </si>
  <si>
    <t>Švandrlík Milan</t>
  </si>
  <si>
    <t>Poznámka:</t>
  </si>
  <si>
    <t>Soupis prací je sestaven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ve sloupci "Cenová soustava" uveden žádný údaj, nepochází z Cenové soustavy ÚRS._x000D_
Je-li v kontrolním rozpočtu nebo v soupisu prací uvedena v kolonce ,,popis" obchodní značka jakéhokoliv materiálu, výrobku nebo technologie, má tento název pouze informativní charakter._x000D_
Pro ocenění a následně pro realizaci je možné použít i jiný materiál, výrobek nebo technologií, se srovnatelnými nebo lepšími užitnými vlastnostmi , které odpovídají požadavkům dokumentace.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</si>
  <si>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</si>
  <si>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</si>
  <si>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</si>
  <si>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</si>
  <si>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</si>
  <si>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</si>
  <si>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</si>
  <si>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</si>
  <si>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</si>
  <si>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</si>
  <si>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</si>
  <si>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</si>
  <si>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</si>
  <si>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</si>
  <si>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</si>
  <si>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</si>
  <si>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</si>
  <si>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</si>
  <si>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</si>
  <si>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</si>
  <si>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</si>
  <si>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</si>
  <si>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</si>
  <si>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</si>
  <si>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</si>
  <si>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</si>
  <si>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</si>
  <si>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</si>
  <si>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</si>
  <si>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</si>
  <si>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</si>
  <si>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</si>
  <si>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</si>
  <si>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</si>
  <si>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</si>
  <si>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</si>
  <si>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</si>
  <si>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</si>
  <si>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</si>
  <si>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D.1.1.</t>
  </si>
  <si>
    <t>SO 01 Oprava zpevněných ploch v areálu</t>
  </si>
  <si>
    <t>ING</t>
  </si>
  <si>
    <t>1</t>
  </si>
  <si>
    <t>{5b9109d3-6747-49a2-ad48-f0902999486c}</t>
  </si>
  <si>
    <t>2</t>
  </si>
  <si>
    <t>D.1.2.</t>
  </si>
  <si>
    <t>SO 02 Výměna umělého povrchu hřiště</t>
  </si>
  <si>
    <t>{8a4c0e7b-6536-4ca2-9c59-5b60f4744ae1}</t>
  </si>
  <si>
    <t>823 33 96</t>
  </si>
  <si>
    <t>KRYCÍ LIST SOUPISU PRACÍ</t>
  </si>
  <si>
    <t>Objekt:</t>
  </si>
  <si>
    <t>D.1.1. - SO 01 Oprava zpevněných ploch v areálu</t>
  </si>
  <si>
    <t>Soupis prací je sestaven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ve sloupci "Cenová soustava" uveden žádný údaj, nepochází z Cenové soustavy ÚRS. Je-li v kontrolním rozpočtu nebo v soupisu prací uvedena v kolonce ,,popis" obchodní značka jakéhokoliv materiálu, výrobku nebo technologie, má tento název pouze informativní charakter. Pro ocenění a následně pro realizaci je možné použít i jiný materiál, výrobek nebo technologií, se srovnatelnými nebo lepšími užitnými vlastnostmi , které odpovídají požadavkům dokumentace.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</si>
  <si>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</si>
  <si>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</si>
  <si>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</si>
  <si>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</si>
  <si>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</si>
  <si>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</si>
  <si>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</si>
  <si>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</si>
  <si>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</si>
  <si>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</si>
  <si>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</si>
  <si>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</si>
  <si>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</si>
  <si>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</si>
  <si>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</si>
  <si>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</si>
  <si>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</si>
  <si>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</si>
  <si>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</si>
  <si>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</si>
  <si>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</si>
  <si>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</si>
  <si>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</si>
  <si>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</si>
  <si>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</si>
  <si>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</si>
  <si>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</si>
  <si>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</si>
  <si>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</si>
  <si>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</si>
  <si>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</si>
  <si>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</si>
  <si>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</si>
  <si>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</si>
  <si>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</si>
  <si>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</si>
  <si>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</si>
  <si>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</si>
  <si>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2022 01</t>
  </si>
  <si>
    <t>4</t>
  </si>
  <si>
    <t>-677681088</t>
  </si>
  <si>
    <t>Online PSC</t>
  </si>
  <si>
    <t>https://podminky.urs.cz/item/CS_URS_2022_01/113106121</t>
  </si>
  <si>
    <t>VV</t>
  </si>
  <si>
    <t>2,1+1,2</t>
  </si>
  <si>
    <t>113201111</t>
  </si>
  <si>
    <t>Vytrhání obrub s vybouráním lože, s přemístěním hmot na skládku na vzdálenost do 3 m nebo s naložením na dopravní prostředek chodníkových ležatých</t>
  </si>
  <si>
    <t>m</t>
  </si>
  <si>
    <t>159761504</t>
  </si>
  <si>
    <t>https://podminky.urs.cz/item/CS_URS_2022_01/113201111</t>
  </si>
  <si>
    <t>19,3+1,3+1,1+0,7+3+0,9</t>
  </si>
  <si>
    <t>3</t>
  </si>
  <si>
    <t>122151102</t>
  </si>
  <si>
    <t>Odkopávky a prokopávky nezapažené strojně v hornině třídy těžitelnosti I skupiny 1 a 2 přes 20 do 50 m3</t>
  </si>
  <si>
    <t>m3</t>
  </si>
  <si>
    <t>-2056510158</t>
  </si>
  <si>
    <t>https://podminky.urs.cz/item/CS_URS_2022_01/122151102</t>
  </si>
  <si>
    <t>pro ornici a kamenivo</t>
  </si>
  <si>
    <t>63,15*0,15+1,75*0,15</t>
  </si>
  <si>
    <t>pro ZT a CH</t>
  </si>
  <si>
    <t>21,5*0,29+83,4*0,29</t>
  </si>
  <si>
    <t>Součet</t>
  </si>
  <si>
    <t>131151100</t>
  </si>
  <si>
    <t>Hloubení nezapažených jam a zářezů strojně s urovnáním dna do předepsaného profilu a spádu v hornině třídy těžitelnosti I skupiny 1 a 2 do 20 m3</t>
  </si>
  <si>
    <t>95535341</t>
  </si>
  <si>
    <t>https://podminky.urs.cz/item/CS_URS_2022_01/131151100</t>
  </si>
  <si>
    <t>pro sloupky</t>
  </si>
  <si>
    <t>0,2*0,4*0,73*38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</si>
  <si>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</si>
  <si>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</si>
  <si>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</si>
  <si>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-2115379611</t>
  </si>
  <si>
    <t>https://podminky.urs.cz/item/CS_URS_2022_01/162751117</t>
  </si>
  <si>
    <t>40,156+2,219</t>
  </si>
  <si>
    <t>6</t>
  </si>
  <si>
    <t>171201221.</t>
  </si>
  <si>
    <t>Poplatek za uložení stavebního odpadu na skládce (skládkovné) zeminy a kamení zatříděného do Katalogu odpadů pod kódem 17 05 04</t>
  </si>
  <si>
    <t>t</t>
  </si>
  <si>
    <t>-1040546545</t>
  </si>
  <si>
    <t>42,375*1,8</t>
  </si>
  <si>
    <t>7</t>
  </si>
  <si>
    <t>171251201</t>
  </si>
  <si>
    <t>Uložení sypaniny na skládky nebo meziskládky bez hutnění s upravením uložené sypaniny do předepsaného tvaru</t>
  </si>
  <si>
    <t>101265455</t>
  </si>
  <si>
    <t>https://podminky.urs.cz/item/CS_URS_2022_01/171251201</t>
  </si>
  <si>
    <t>42,375</t>
  </si>
  <si>
    <t>8</t>
  </si>
  <si>
    <t>181152302</t>
  </si>
  <si>
    <t>Úprava pláně na stavbách silnic a dálnic strojně v zářezech mimo skalních se zhutněním</t>
  </si>
  <si>
    <t>-1153242448</t>
  </si>
  <si>
    <t>https://podminky.urs.cz/item/CS_URS_2022_01/181152302</t>
  </si>
  <si>
    <t>83,4+63,15+21,5+1,75</t>
  </si>
  <si>
    <t>9</t>
  </si>
  <si>
    <t>181311103</t>
  </si>
  <si>
    <t>Rozprostření a urovnání ornice v rovině nebo ve svahu sklonu do 1:5 ručně při souvislé ploše, tl. vrstvy do 200 mm</t>
  </si>
  <si>
    <t>127261500</t>
  </si>
  <si>
    <t>https://podminky.urs.cz/item/CS_URS_2022_01/181311103</t>
  </si>
  <si>
    <t>západní část</t>
  </si>
  <si>
    <t>63,15</t>
  </si>
  <si>
    <t>10</t>
  </si>
  <si>
    <t>M</t>
  </si>
  <si>
    <t>10364101</t>
  </si>
  <si>
    <t>zemina pro terénní úpravy -  ornice vč.dopravy</t>
  </si>
  <si>
    <t>-1124805174</t>
  </si>
  <si>
    <t>63,15*0,15*1,8</t>
  </si>
  <si>
    <t>11</t>
  </si>
  <si>
    <t>181411131</t>
  </si>
  <si>
    <t>Založení trávníku na půdě předem připravené plochy do 1000 m2 výsevem včetně utažení parkového v rovině nebo na svahu do 1:5</t>
  </si>
  <si>
    <t>-1920708298</t>
  </si>
  <si>
    <t>https://podminky.urs.cz/item/CS_URS_2022_01/181411131</t>
  </si>
  <si>
    <t>12</t>
  </si>
  <si>
    <t>00572100</t>
  </si>
  <si>
    <t>osivo jetelotráva intenzivní víceletá</t>
  </si>
  <si>
    <t>kg</t>
  </si>
  <si>
    <t>483267499</t>
  </si>
  <si>
    <t>63,15*0,05</t>
  </si>
  <si>
    <t>Zakládání</t>
  </si>
  <si>
    <t>13</t>
  </si>
  <si>
    <t>271572211</t>
  </si>
  <si>
    <t>Podsyp pod základové konstrukce se zhutněním a urovnáním povrchu ze štěrkopísku netříděného</t>
  </si>
  <si>
    <t>-1192424061</t>
  </si>
  <si>
    <t>https://podminky.urs.cz/item/CS_URS_2022_01/271572211</t>
  </si>
  <si>
    <t>0,4*0,2*0,1*38</t>
  </si>
  <si>
    <t>14</t>
  </si>
  <si>
    <t>273313611</t>
  </si>
  <si>
    <t>Základy z betonu prostého desky z betonu kamenem neprokládaného tř. C 16/20</t>
  </si>
  <si>
    <t>-1940286595</t>
  </si>
  <si>
    <t>https://podminky.urs.cz/item/CS_URS_2022_01/273313611</t>
  </si>
  <si>
    <t>0,4*0,2*0,05*38</t>
  </si>
  <si>
    <t>Svislé a kompletní konstrukce</t>
  </si>
  <si>
    <t>311113132</t>
  </si>
  <si>
    <t>Nadzákladové zdi z tvárnic ztraceného bednění hladkých, včetně výplně z betonu třídy C 16/20, tloušťky zdiva přes 150 do 200 mm vč.výztuže</t>
  </si>
  <si>
    <t>1078580531</t>
  </si>
  <si>
    <t>https://podminky.urs.cz/item/CS_URS_2022_01/311113132</t>
  </si>
  <si>
    <t>0,4*1*38</t>
  </si>
  <si>
    <t>16</t>
  </si>
  <si>
    <t>339921133</t>
  </si>
  <si>
    <t>Osazování palisád betonových v řadě se zabetonováním výšky palisády přes 1000 do 1500 mm</t>
  </si>
  <si>
    <t>1878189920</t>
  </si>
  <si>
    <t>https://podminky.urs.cz/item/CS_URS_2022_01/339921133</t>
  </si>
  <si>
    <t>východní část</t>
  </si>
  <si>
    <t>2,6</t>
  </si>
  <si>
    <t>17</t>
  </si>
  <si>
    <t>59228415.</t>
  </si>
  <si>
    <t>palisáda betonová tyčová přírodní 180x120x1200mm</t>
  </si>
  <si>
    <t>kus</t>
  </si>
  <si>
    <t>1979754989</t>
  </si>
  <si>
    <t>dl.2,6 m - 5,5ks na bm na š.120</t>
  </si>
  <si>
    <t>2,6*5,5 = 14,3 ks</t>
  </si>
  <si>
    <t>18</t>
  </si>
  <si>
    <t>340000998</t>
  </si>
  <si>
    <t>Řezání stěnových dílců z lehkých betonů tl. do 100 mm</t>
  </si>
  <si>
    <t>415785070</t>
  </si>
  <si>
    <t>https://podminky.urs.cz/item/CS_URS_2022_01/340000998</t>
  </si>
  <si>
    <t>38*0,2*4</t>
  </si>
  <si>
    <t>19</t>
  </si>
  <si>
    <t>340000999</t>
  </si>
  <si>
    <t>Řezání stěnových dílců z lehkých betonů tl. přes 100 do 200 mm</t>
  </si>
  <si>
    <t>-1020988760</t>
  </si>
  <si>
    <t>https://podminky.urs.cz/item/CS_URS_2022_01/340000999</t>
  </si>
  <si>
    <t>38*0,2</t>
  </si>
  <si>
    <t>20</t>
  </si>
  <si>
    <t>341941001</t>
  </si>
  <si>
    <t>Nosné nebo spojovací svary ocelových doplňkových konstrukcí kromě betonářské oceli, tloušťky svaru do 10 mm</t>
  </si>
  <si>
    <t>1171056241</t>
  </si>
  <si>
    <t>https://podminky.urs.cz/item/CS_URS_2022_01/341941001</t>
  </si>
  <si>
    <t>provaření jacklů a kotvy k jaklu</t>
  </si>
  <si>
    <t>0,5*49+312*0,1+282*0,1+104*0,1</t>
  </si>
  <si>
    <t>Komunikace pozemní</t>
  </si>
  <si>
    <t>564750101</t>
  </si>
  <si>
    <t>Podklad nebo kryt z kameniva hrubého drceného vel. 16-32 mm s rozprostřením a zhutněním plochy jednotlivě do 100 m2, po zhutnění tl. 150 mm</t>
  </si>
  <si>
    <t>1654852366</t>
  </si>
  <si>
    <t>https://podminky.urs.cz/item/CS_URS_2022_01/564750101</t>
  </si>
  <si>
    <t>1,75</t>
  </si>
  <si>
    <t>22</t>
  </si>
  <si>
    <t>564851013</t>
  </si>
  <si>
    <t>Podklad ze štěrkodrti ŠD s rozprostřením a zhutněním plochy jednotlivě do 100 m2, po zhutnění tl. 170 mm</t>
  </si>
  <si>
    <t>-1258883619</t>
  </si>
  <si>
    <t>https://podminky.urs.cz/item/CS_URS_2022_01/564851013</t>
  </si>
  <si>
    <t>skladba ZT</t>
  </si>
  <si>
    <t>4,55+2,6+2,1+2,2+2,2+1,75+1,75+2,15+2,2</t>
  </si>
  <si>
    <t>23</t>
  </si>
  <si>
    <t>564861011</t>
  </si>
  <si>
    <t>Podklad ze štěrkodrti ŠD s rozprostřením a zhutněním plochy jednotlivě do 100 m2, po zhutnění tl. 200 mm</t>
  </si>
  <si>
    <t>-1902816993</t>
  </si>
  <si>
    <t>https://podminky.urs.cz/item/CS_URS_2022_01/564861011</t>
  </si>
  <si>
    <t>skladba Ch</t>
  </si>
  <si>
    <t>1,8+32,6+14,25+12,95</t>
  </si>
  <si>
    <t>západní</t>
  </si>
  <si>
    <t>11,3+10,5</t>
  </si>
  <si>
    <t>24</t>
  </si>
  <si>
    <t>596211111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</si>
  <si>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</si>
  <si>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-409559295</t>
  </si>
  <si>
    <t>https://podminky.urs.cz/item/CS_URS_2022_01/596211111</t>
  </si>
  <si>
    <t>25</t>
  </si>
  <si>
    <t>59245018</t>
  </si>
  <si>
    <t>dlažba tvar obdélník betonová 200x100x60mm přírodní</t>
  </si>
  <si>
    <t>75123917</t>
  </si>
  <si>
    <t>80%</t>
  </si>
  <si>
    <t>(83,4-16,7)*1,03</t>
  </si>
  <si>
    <t>26</t>
  </si>
  <si>
    <t>59245008</t>
  </si>
  <si>
    <t>dlažba tvar obdélník betonová 200x100x60mm barevná  - antracit</t>
  </si>
  <si>
    <t>1967515849</t>
  </si>
  <si>
    <t>20%</t>
  </si>
  <si>
    <t>16,7*1,03</t>
  </si>
  <si>
    <t>27</t>
  </si>
  <si>
    <t>596211114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</si>
  <si>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</si>
  <si>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817357652</t>
  </si>
  <si>
    <t>https://podminky.urs.cz/item/CS_URS_2022_01/596211114</t>
  </si>
  <si>
    <t>83,4</t>
  </si>
  <si>
    <t>28</t>
  </si>
  <si>
    <t>596412210</t>
  </si>
  <si>
    <t>Kladení dlažby z betonových vegetačních dlaždic pozemních komunikací s ložem z kameniva těženého nebo drceného tl. do 50 mm, s vyplněním spár a vegetačních otvorů, s hutněním vibrováním tl. 80 mm, pro plochy do 50 m2</t>
  </si>
  <si>
    <t>-841253207</t>
  </si>
  <si>
    <t>https://podminky.urs.cz/item/CS_URS_2022_01/596412210</t>
  </si>
  <si>
    <t>29</t>
  </si>
  <si>
    <t>59246016.</t>
  </si>
  <si>
    <t>dlažba plošná betonová vegetační 120x270x80mm přírodní šedá</t>
  </si>
  <si>
    <t>1277013109</t>
  </si>
  <si>
    <t>21,5*1,03</t>
  </si>
  <si>
    <t>Úpravy povrchů, podlahy a osazování výplní</t>
  </si>
  <si>
    <t>30</t>
  </si>
  <si>
    <t>628613611</t>
  </si>
  <si>
    <t>Žárové zinkování ponorem dílů ocelových konstrukcí mostů hmotnosti dílců do 100 kg</t>
  </si>
  <si>
    <t>-664437312</t>
  </si>
  <si>
    <t>https://podminky.urs.cz/item/CS_URS_2022_01/628613611</t>
  </si>
  <si>
    <t>jackl a kotvy</t>
  </si>
  <si>
    <t>422+1297+88</t>
  </si>
  <si>
    <t>Ostatní konstrukce a práce, bourání</t>
  </si>
  <si>
    <t>31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</si>
  <si>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</si>
  <si>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</si>
  <si>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-811054058</t>
  </si>
  <si>
    <t>https://podminky.urs.cz/item/CS_URS_2022_01/916231213</t>
  </si>
  <si>
    <t>16,55+1,4+1,4+1,4+0,8+1,7+3,1+2,7+2,7+1+1,5+1,2</t>
  </si>
  <si>
    <t>2,7+2,7+1,75+3,3+2,3+1,35+0,8+2,7+2,7+1,2+2,7+2,7+1,25</t>
  </si>
  <si>
    <t>Mezisoučet</t>
  </si>
  <si>
    <t>0,6+1,95+1,5+2,5+2,5+2,6+1,5+2,3+2,35+0,6</t>
  </si>
  <si>
    <t>0,9+0,4+2,2+2,2+2,35+1,95+2,7+2,7+2,7+0,6</t>
  </si>
  <si>
    <t>32</t>
  </si>
  <si>
    <t>59217016</t>
  </si>
  <si>
    <t>obrubník betonový chodníkový 1000x80x250mm</t>
  </si>
  <si>
    <t>845650652</t>
  </si>
  <si>
    <t>100,7*1,02</t>
  </si>
  <si>
    <t>33</t>
  </si>
  <si>
    <t>919726122</t>
  </si>
  <si>
    <t>Geotextilie netkaná pro ochranu, separaci nebo filtraci měrná hmotnost přes 200 do 300 g/m2</t>
  </si>
  <si>
    <t>1913467736</t>
  </si>
  <si>
    <t>https://podminky.urs.cz/item/CS_URS_2022_01/919726122</t>
  </si>
  <si>
    <t>pod kamenivo</t>
  </si>
  <si>
    <t>ZT</t>
  </si>
  <si>
    <t>21,5</t>
  </si>
  <si>
    <t>34</t>
  </si>
  <si>
    <t>953943125</t>
  </si>
  <si>
    <t>Osazování drobných kovových předmětů výrobků ostatních jinde neuvedených do betonu se zajištěním polohy k bednění či k výztuži před zabetonováním hmotnosti přes 30 do 120 kg/kus</t>
  </si>
  <si>
    <t>1276787652</t>
  </si>
  <si>
    <t>https://podminky.urs.cz/item/CS_URS_2022_01/953943125</t>
  </si>
  <si>
    <t>ocelové jackely na sloupky vzájemně provařené</t>
  </si>
  <si>
    <t>50</t>
  </si>
  <si>
    <t>35</t>
  </si>
  <si>
    <t>14550335</t>
  </si>
  <si>
    <t>profil ocelový svařovaný jakost S235 průřez obdelníkový 60x40x5mm</t>
  </si>
  <si>
    <t>-165560916</t>
  </si>
  <si>
    <t>0,422*1,1</t>
  </si>
  <si>
    <t>36</t>
  </si>
  <si>
    <t>14550337</t>
  </si>
  <si>
    <t>profil ocelový svařovaný jakost S235 průřez obdelníkový 80x40x5mm</t>
  </si>
  <si>
    <t>-618594218</t>
  </si>
  <si>
    <t>1,297*1,1</t>
  </si>
  <si>
    <t>37</t>
  </si>
  <si>
    <t>13010202</t>
  </si>
  <si>
    <t>tyč ocelová plochá jakost S235JR (11 375) 40x5mm</t>
  </si>
  <si>
    <t>1136158578</t>
  </si>
  <si>
    <t>konzoly navařené na jackely pro uchycení prkna</t>
  </si>
  <si>
    <t>0,088*1,1</t>
  </si>
  <si>
    <t>38</t>
  </si>
  <si>
    <t>953961112</t>
  </si>
  <si>
    <t>Kotvy chemické s vyvrtáním otvoru do betonu, železobetonu nebo tvrdého kamene tmel, velikost M 10, hloubka 90 mm</t>
  </si>
  <si>
    <t>802241727</t>
  </si>
  <si>
    <t>https://podminky.urs.cz/item/CS_URS_2022_01/953961112</t>
  </si>
  <si>
    <t>4*38</t>
  </si>
  <si>
    <t>39</t>
  </si>
  <si>
    <t>966001211.</t>
  </si>
  <si>
    <t>Odstranění lavičky dřevěné sedáky ocel konstr. zabetonované</t>
  </si>
  <si>
    <t>-1592754746</t>
  </si>
  <si>
    <t>997</t>
  </si>
  <si>
    <t>Přesun sutě</t>
  </si>
  <si>
    <t>40</t>
  </si>
  <si>
    <t>997221571</t>
  </si>
  <si>
    <t>Vodorovná doprava vybouraných hmot bez naložení, ale se složením a s hrubým urovnáním na vzdálenost do 1 km</t>
  </si>
  <si>
    <t>1757334744</t>
  </si>
  <si>
    <t>https://podminky.urs.cz/item/CS_URS_2022_01/997221571</t>
  </si>
  <si>
    <t>7,515</t>
  </si>
  <si>
    <t>41</t>
  </si>
  <si>
    <t>997221579</t>
  </si>
  <si>
    <t>Vodorovná doprava vybouraných hmot bez naložení, ale se složením a s hrubým urovnáním na vzdálenost Příplatek k ceně za každý další i započatý 1 km přes 1 km</t>
  </si>
  <si>
    <t>-976247471</t>
  </si>
  <si>
    <t>https://podminky.urs.cz/item/CS_URS_2022_01/997221579</t>
  </si>
  <si>
    <t>celkem 10km</t>
  </si>
  <si>
    <t>7,515*9</t>
  </si>
  <si>
    <t>42</t>
  </si>
  <si>
    <t>997013601.</t>
  </si>
  <si>
    <t>Poplatek za uložení stavebního odpadu na skládce (skládkovné) z prostého betonu zatříděného do Katalogu odpadů pod kódem 17 01 01</t>
  </si>
  <si>
    <t>-1661470510</t>
  </si>
  <si>
    <t>0,842+6,049+0,324</t>
  </si>
  <si>
    <t>43</t>
  </si>
  <si>
    <t>997013811</t>
  </si>
  <si>
    <t>Poplatek za uložení stavebního odpadu na skládce (skládkovné) dřevěného zatříděného do Katalogu odpadů pod kódem 17 02 01</t>
  </si>
  <si>
    <t>787870467</t>
  </si>
  <si>
    <t>https://podminky.urs.cz/item/CS_URS_2022_01/997013811</t>
  </si>
  <si>
    <t>0,2</t>
  </si>
  <si>
    <t>44</t>
  </si>
  <si>
    <t>997013841RP</t>
  </si>
  <si>
    <t>Dobropis za uložení kovového odpadu do sběrny</t>
  </si>
  <si>
    <t>Kg</t>
  </si>
  <si>
    <t>-1551282833</t>
  </si>
  <si>
    <t>železo</t>
  </si>
  <si>
    <t>100</t>
  </si>
  <si>
    <t>998</t>
  </si>
  <si>
    <t>Přesun hmot</t>
  </si>
  <si>
    <t>45</t>
  </si>
  <si>
    <t>998223011</t>
  </si>
  <si>
    <t>Přesun hmot pro pozemní komunikace s krytem dlážděným dopravní vzdálenost do 200 m jakékoliv délky objektu</t>
  </si>
  <si>
    <t>1399038963</t>
  </si>
  <si>
    <t>https://podminky.urs.cz/item/CS_URS_2022_01/998223011</t>
  </si>
  <si>
    <t>PSV</t>
  </si>
  <si>
    <t>Práce a dodávky PSV</t>
  </si>
  <si>
    <t>762</t>
  </si>
  <si>
    <t>Konstrukce tesařské</t>
  </si>
  <si>
    <t>46</t>
  </si>
  <si>
    <t>762952RP1</t>
  </si>
  <si>
    <t>Montáž laviček šroubováním z prken š do 200 mm z dřevoplastu bez povrchové úpravy</t>
  </si>
  <si>
    <t>-622997444</t>
  </si>
  <si>
    <t>š. 195 mm</t>
  </si>
  <si>
    <t>143,3</t>
  </si>
  <si>
    <t>š. 140 mm</t>
  </si>
  <si>
    <t>64,3</t>
  </si>
  <si>
    <t>47</t>
  </si>
  <si>
    <t>60791115.</t>
  </si>
  <si>
    <t>prkno terasové dřevoplastové tl 22mm š.137 mm, povrch broušený drážkovaný, profil plný probarvený</t>
  </si>
  <si>
    <t>883325275</t>
  </si>
  <si>
    <t>64,3*1,08</t>
  </si>
  <si>
    <t>48</t>
  </si>
  <si>
    <t>60791114.</t>
  </si>
  <si>
    <t>prkno terasové dřevoplastové tl 22mm š.195 mm, povrch broušený drážkovaný, profil plný probarvený</t>
  </si>
  <si>
    <t>-566229365</t>
  </si>
  <si>
    <t>143,3*1,08</t>
  </si>
  <si>
    <t>49</t>
  </si>
  <si>
    <t>998762201</t>
  </si>
  <si>
    <t>Přesun hmot pro konstrukce tesařské stanovený procentní sazbou (%) z ceny vodorovná dopravní vzdálenost do 50 m v objektech výšky do 6 m</t>
  </si>
  <si>
    <t>%</t>
  </si>
  <si>
    <t>-1013220323</t>
  </si>
  <si>
    <t>https://podminky.urs.cz/item/CS_URS_2022_01/998762201</t>
  </si>
  <si>
    <t>VRN</t>
  </si>
  <si>
    <t>Vedlejší rozpočtové náklady</t>
  </si>
  <si>
    <t>VRN3</t>
  </si>
  <si>
    <t>Zařízení staveniště</t>
  </si>
  <si>
    <t>030001000</t>
  </si>
  <si>
    <t>Kč</t>
  </si>
  <si>
    <t>1024</t>
  </si>
  <si>
    <t>1139901873</t>
  </si>
  <si>
    <t>https://podminky.urs.cz/item/CS_URS_2022_01/030001000</t>
  </si>
  <si>
    <t>D.1.2. - SO 02 Výměna umělého povrchu hřiště</t>
  </si>
  <si>
    <t>24116</t>
  </si>
  <si>
    <t>113102111</t>
  </si>
  <si>
    <t>Odstranění umělého trávníku ze sportovních povrchů z hřiště výšky vlasu do 15 mm vč.rozřezání a naložení</t>
  </si>
  <si>
    <t>-668959636</t>
  </si>
  <si>
    <t>https://podminky.urs.cz/item/CS_URS_2022_01/113102111</t>
  </si>
  <si>
    <t>31,4*52,9</t>
  </si>
  <si>
    <t>589121RP1</t>
  </si>
  <si>
    <t>D+M umělého trávníku pro házenou výška vlasu do 15 mm zásyp pískem, barva zelená</t>
  </si>
  <si>
    <t>-1605115229</t>
  </si>
  <si>
    <t>Technická specifikace trávníku</t>
  </si>
  <si>
    <t>Materiál:                             Polyetylen</t>
  </si>
  <si>
    <t>Typ vlákna:                         FTPE</t>
  </si>
  <si>
    <t>UV stabilita:                       5.980 hodin</t>
  </si>
  <si>
    <t>Výška vlasu:                       15mm</t>
  </si>
  <si>
    <t>Počet stehů na 10cm:     34</t>
  </si>
  <si>
    <t>Plošná hmotnost vlasu: 1.299 gr/m2</t>
  </si>
  <si>
    <t>Celková hmotnost:         2587 gr/m2</t>
  </si>
  <si>
    <t>Počet vpichů:                    72.998 +-10%</t>
  </si>
  <si>
    <t>Zásypový:                           16Kg/m2</t>
  </si>
  <si>
    <t>Certifikace:                        ITF</t>
  </si>
  <si>
    <t>589211RP2</t>
  </si>
  <si>
    <t xml:space="preserve">Oprava elastické podložky pod umělý trávník EPPV </t>
  </si>
  <si>
    <t>1601146296</t>
  </si>
  <si>
    <t>dle rozsahu poškození</t>
  </si>
  <si>
    <t>589811111</t>
  </si>
  <si>
    <t>Umělý trávník pro sportovní povrchy vodorovné značení (lajnování) hřišť pro tenis a multisport šířky 5 cm</t>
  </si>
  <si>
    <t>109402330</t>
  </si>
  <si>
    <t>https://podminky.urs.cz/item/CS_URS_2022_01/589811111</t>
  </si>
  <si>
    <t>260</t>
  </si>
  <si>
    <t>997231111</t>
  </si>
  <si>
    <t>Vodorovná doprava suti a vybouraných hmot s vyložením a hrubým urovnáním na vzdálenost do 1 km</t>
  </si>
  <si>
    <t>919050572</t>
  </si>
  <si>
    <t>https://podminky.urs.cz/item/CS_URS_2022_01/997231111</t>
  </si>
  <si>
    <t>997231119</t>
  </si>
  <si>
    <t>Vodorovná doprava suti a vybouraných hmot s vyložením a hrubým urovnáním na vzdálenost Příplatek k cenám za každý další i započatý 1 km</t>
  </si>
  <si>
    <t>720624797</t>
  </si>
  <si>
    <t>https://podminky.urs.cz/item/CS_URS_2022_01/997231119</t>
  </si>
  <si>
    <t>skládka 25 km - Tušimice</t>
  </si>
  <si>
    <t>41,527*24</t>
  </si>
  <si>
    <t>997013813.</t>
  </si>
  <si>
    <t>Poplatek za uložení stavebního odpadu na skládce (skládkovné) z plastických hmot zatříděného do Katalogu odpadů pod kódem 17 02 03</t>
  </si>
  <si>
    <t>-1345594135</t>
  </si>
  <si>
    <t>41,527</t>
  </si>
  <si>
    <t>998222012</t>
  </si>
  <si>
    <t>Přesun hmot pro tělovýchovné plochy dopravní vzdálenost do 200 m</t>
  </si>
  <si>
    <t>-759219034</t>
  </si>
  <si>
    <t>https://podminky.urs.cz/item/CS_URS_2022_01/998222012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</si>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</sst>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1/181311103" TargetMode="External"/><Relationship Id="rId13" Type="http://schemas.openxmlformats.org/officeDocument/2006/relationships/hyperlink" Target="https://podminky.urs.cz/item/CS_URS_2022_01/339921133" TargetMode="External"/><Relationship Id="rId18" Type="http://schemas.openxmlformats.org/officeDocument/2006/relationships/hyperlink" Target="https://podminky.urs.cz/item/CS_URS_2022_01/564851013" TargetMode="External"/><Relationship Id="rId26" Type="http://schemas.openxmlformats.org/officeDocument/2006/relationships/hyperlink" Target="https://podminky.urs.cz/item/CS_URS_2022_01/953943125" TargetMode="External"/><Relationship Id="rId3" Type="http://schemas.openxmlformats.org/officeDocument/2006/relationships/hyperlink" Target="https://podminky.urs.cz/item/CS_URS_2022_01/122151102" TargetMode="External"/><Relationship Id="rId21" Type="http://schemas.openxmlformats.org/officeDocument/2006/relationships/hyperlink" Target="https://podminky.urs.cz/item/CS_URS_2022_01/596211114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2_01/181152302" TargetMode="External"/><Relationship Id="rId12" Type="http://schemas.openxmlformats.org/officeDocument/2006/relationships/hyperlink" Target="https://podminky.urs.cz/item/CS_URS_2022_01/311113132" TargetMode="External"/><Relationship Id="rId17" Type="http://schemas.openxmlformats.org/officeDocument/2006/relationships/hyperlink" Target="https://podminky.urs.cz/item/CS_URS_2022_01/564750101" TargetMode="External"/><Relationship Id="rId25" Type="http://schemas.openxmlformats.org/officeDocument/2006/relationships/hyperlink" Target="https://podminky.urs.cz/item/CS_URS_2022_01/919726122" TargetMode="External"/><Relationship Id="rId33" Type="http://schemas.openxmlformats.org/officeDocument/2006/relationships/hyperlink" Target="https://podminky.urs.cz/item/CS_URS_2022_01/030001000" TargetMode="External"/><Relationship Id="rId2" Type="http://schemas.openxmlformats.org/officeDocument/2006/relationships/hyperlink" Target="https://podminky.urs.cz/item/CS_URS_2022_01/113201111" TargetMode="External"/><Relationship Id="rId16" Type="http://schemas.openxmlformats.org/officeDocument/2006/relationships/hyperlink" Target="https://podminky.urs.cz/item/CS_URS_2022_01/341941001" TargetMode="External"/><Relationship Id="rId20" Type="http://schemas.openxmlformats.org/officeDocument/2006/relationships/hyperlink" Target="https://podminky.urs.cz/item/CS_URS_2022_01/596211111" TargetMode="External"/><Relationship Id="rId29" Type="http://schemas.openxmlformats.org/officeDocument/2006/relationships/hyperlink" Target="https://podminky.urs.cz/item/CS_URS_2022_01/997221579" TargetMode="External"/><Relationship Id="rId1" Type="http://schemas.openxmlformats.org/officeDocument/2006/relationships/hyperlink" Target="https://podminky.urs.cz/item/CS_URS_2022_01/113106121" TargetMode="External"/><Relationship Id="rId6" Type="http://schemas.openxmlformats.org/officeDocument/2006/relationships/hyperlink" Target="https://podminky.urs.cz/item/CS_URS_2022_01/171251201" TargetMode="External"/><Relationship Id="rId11" Type="http://schemas.openxmlformats.org/officeDocument/2006/relationships/hyperlink" Target="https://podminky.urs.cz/item/CS_URS_2022_01/273313611" TargetMode="External"/><Relationship Id="rId24" Type="http://schemas.openxmlformats.org/officeDocument/2006/relationships/hyperlink" Target="https://podminky.urs.cz/item/CS_URS_2022_01/916231213" TargetMode="External"/><Relationship Id="rId32" Type="http://schemas.openxmlformats.org/officeDocument/2006/relationships/hyperlink" Target="https://podminky.urs.cz/item/CS_URS_2022_01/998762201" TargetMode="External"/><Relationship Id="rId5" Type="http://schemas.openxmlformats.org/officeDocument/2006/relationships/hyperlink" Target="https://podminky.urs.cz/item/CS_URS_2022_01/162751117" TargetMode="External"/><Relationship Id="rId15" Type="http://schemas.openxmlformats.org/officeDocument/2006/relationships/hyperlink" Target="https://podminky.urs.cz/item/CS_URS_2022_01/340000999" TargetMode="External"/><Relationship Id="rId23" Type="http://schemas.openxmlformats.org/officeDocument/2006/relationships/hyperlink" Target="https://podminky.urs.cz/item/CS_URS_2022_01/628613611" TargetMode="External"/><Relationship Id="rId28" Type="http://schemas.openxmlformats.org/officeDocument/2006/relationships/hyperlink" Target="https://podminky.urs.cz/item/CS_URS_2022_01/997221571" TargetMode="External"/><Relationship Id="rId10" Type="http://schemas.openxmlformats.org/officeDocument/2006/relationships/hyperlink" Target="https://podminky.urs.cz/item/CS_URS_2022_01/271572211" TargetMode="External"/><Relationship Id="rId19" Type="http://schemas.openxmlformats.org/officeDocument/2006/relationships/hyperlink" Target="https://podminky.urs.cz/item/CS_URS_2022_01/564861011" TargetMode="External"/><Relationship Id="rId31" Type="http://schemas.openxmlformats.org/officeDocument/2006/relationships/hyperlink" Target="https://podminky.urs.cz/item/CS_URS_2022_01/998223011" TargetMode="External"/><Relationship Id="rId4" Type="http://schemas.openxmlformats.org/officeDocument/2006/relationships/hyperlink" Target="https://podminky.urs.cz/item/CS_URS_2022_01/131151100" TargetMode="External"/><Relationship Id="rId9" Type="http://schemas.openxmlformats.org/officeDocument/2006/relationships/hyperlink" Target="https://podminky.urs.cz/item/CS_URS_2022_01/181411131" TargetMode="External"/><Relationship Id="rId14" Type="http://schemas.openxmlformats.org/officeDocument/2006/relationships/hyperlink" Target="https://podminky.urs.cz/item/CS_URS_2022_01/340000998" TargetMode="External"/><Relationship Id="rId22" Type="http://schemas.openxmlformats.org/officeDocument/2006/relationships/hyperlink" Target="https://podminky.urs.cz/item/CS_URS_2022_01/596412210" TargetMode="External"/><Relationship Id="rId27" Type="http://schemas.openxmlformats.org/officeDocument/2006/relationships/hyperlink" Target="https://podminky.urs.cz/item/CS_URS_2022_01/953961112" TargetMode="External"/><Relationship Id="rId30" Type="http://schemas.openxmlformats.org/officeDocument/2006/relationships/hyperlink" Target="https://podminky.urs.cz/item/CS_URS_2022_01/9970138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1/997231111" TargetMode="External"/><Relationship Id="rId2" Type="http://schemas.openxmlformats.org/officeDocument/2006/relationships/hyperlink" Target="https://podminky.urs.cz/item/CS_URS_2022_01/589811111" TargetMode="External"/><Relationship Id="rId1" Type="http://schemas.openxmlformats.org/officeDocument/2006/relationships/hyperlink" Target="https://podminky.urs.cz/item/CS_URS_2022_01/113102111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2_01/998222012" TargetMode="External"/><Relationship Id="rId4" Type="http://schemas.openxmlformats.org/officeDocument/2006/relationships/hyperlink" Target="https://podminky.urs.cz/item/CS_URS_2022_01/99723111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8"/>
  <sheetViews>
    <sheetView showGridLines="0" tabSelected="1" workbookViewId="0">
      <selection activeCell="K6" sqref="K6:AO6"/>
    </sheetView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19" t="s">
        <v>6</v>
      </c>
      <c r="BT2" s="19" t="s">
        <v>7</v>
      </c>
    </row>
    <row r="3" spans="1:74" s="1" customFormat="1" ht="6.9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4"/>
      <c r="AQ5" s="24"/>
      <c r="AR5" s="22"/>
      <c r="BE5" s="336" t="s">
        <v>15</v>
      </c>
      <c r="BS5" s="19" t="s">
        <v>6</v>
      </c>
    </row>
    <row r="6" spans="1:74" s="1" customFormat="1" ht="36.9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4"/>
      <c r="AQ6" s="24"/>
      <c r="AR6" s="22"/>
      <c r="BE6" s="337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37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37"/>
      <c r="BS8" s="19" t="s">
        <v>6</v>
      </c>
    </row>
    <row r="9" spans="1:74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7"/>
      <c r="BS9" s="19" t="s">
        <v>6</v>
      </c>
    </row>
    <row r="10" spans="1:74" s="1" customFormat="1" ht="12" customHeight="1">
      <c r="B10" s="23"/>
      <c r="C10" s="24"/>
      <c r="D10" s="31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7"/>
      <c r="BS10" s="19" t="s">
        <v>6</v>
      </c>
    </row>
    <row r="11" spans="1:74" s="1" customFormat="1" ht="18.45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37"/>
      <c r="BS11" s="19" t="s">
        <v>6</v>
      </c>
    </row>
    <row r="12" spans="1:74" s="1" customFormat="1" ht="6.9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7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27</v>
      </c>
      <c r="AL13" s="24"/>
      <c r="AM13" s="24"/>
      <c r="AN13" s="33" t="s">
        <v>33</v>
      </c>
      <c r="AO13" s="24"/>
      <c r="AP13" s="24"/>
      <c r="AQ13" s="24"/>
      <c r="AR13" s="22"/>
      <c r="BE13" s="337"/>
      <c r="BS13" s="19" t="s">
        <v>6</v>
      </c>
    </row>
    <row r="14" spans="1:74" ht="13.2">
      <c r="B14" s="23"/>
      <c r="C14" s="24"/>
      <c r="D14" s="24"/>
      <c r="E14" s="342" t="s">
        <v>33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1" t="s">
        <v>30</v>
      </c>
      <c r="AL14" s="24"/>
      <c r="AM14" s="24"/>
      <c r="AN14" s="33" t="s">
        <v>33</v>
      </c>
      <c r="AO14" s="24"/>
      <c r="AP14" s="24"/>
      <c r="AQ14" s="24"/>
      <c r="AR14" s="22"/>
      <c r="BE14" s="337"/>
      <c r="BS14" s="19" t="s">
        <v>6</v>
      </c>
    </row>
    <row r="15" spans="1:74" s="1" customFormat="1" ht="6.9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7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37"/>
      <c r="BS16" s="19" t="s">
        <v>4</v>
      </c>
    </row>
    <row r="17" spans="1:71" s="1" customFormat="1" ht="18.45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30</v>
      </c>
      <c r="AL17" s="24"/>
      <c r="AM17" s="24"/>
      <c r="AN17" s="29" t="s">
        <v>31</v>
      </c>
      <c r="AO17" s="24"/>
      <c r="AP17" s="24"/>
      <c r="AQ17" s="24"/>
      <c r="AR17" s="22"/>
      <c r="BE17" s="337"/>
      <c r="BS17" s="19" t="s">
        <v>37</v>
      </c>
    </row>
    <row r="18" spans="1:71" s="1" customFormat="1" ht="6.9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7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27</v>
      </c>
      <c r="AL19" s="24"/>
      <c r="AM19" s="24"/>
      <c r="AN19" s="29" t="s">
        <v>39</v>
      </c>
      <c r="AO19" s="24"/>
      <c r="AP19" s="24"/>
      <c r="AQ19" s="24"/>
      <c r="AR19" s="22"/>
      <c r="BE19" s="337"/>
      <c r="BS19" s="19" t="s">
        <v>6</v>
      </c>
    </row>
    <row r="20" spans="1:71" s="1" customFormat="1" ht="18.45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30</v>
      </c>
      <c r="AL20" s="24"/>
      <c r="AM20" s="24"/>
      <c r="AN20" s="29" t="s">
        <v>31</v>
      </c>
      <c r="AO20" s="24"/>
      <c r="AP20" s="24"/>
      <c r="AQ20" s="24"/>
      <c r="AR20" s="22"/>
      <c r="BE20" s="337"/>
      <c r="BS20" s="19" t="s">
        <v>4</v>
      </c>
    </row>
    <row r="21" spans="1:71" s="1" customFormat="1" ht="6.9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7"/>
    </row>
    <row r="22" spans="1:71" s="1" customFormat="1" ht="12" customHeight="1">
      <c r="B22" s="23"/>
      <c r="C22" s="24"/>
      <c r="D22" s="31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7"/>
    </row>
    <row r="23" spans="1:71" s="1" customFormat="1" ht="96" customHeight="1">
      <c r="B23" s="23"/>
      <c r="C23" s="24"/>
      <c r="D23" s="24"/>
      <c r="E23" s="344" t="s">
        <v>42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4"/>
      <c r="AP23" s="24"/>
      <c r="AQ23" s="24"/>
      <c r="AR23" s="22"/>
      <c r="BE23" s="337"/>
    </row>
    <row r="24" spans="1:71" s="1" customFormat="1" ht="6.9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7"/>
    </row>
    <row r="25" spans="1:71" s="1" customFormat="1" ht="6.9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7"/>
    </row>
    <row r="26" spans="1:71" s="2" customFormat="1" ht="25.95" customHeight="1">
      <c r="A26" s="36"/>
      <c r="B26" s="37"/>
      <c r="C26" s="38"/>
      <c r="D26" s="39" t="s">
        <v>43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5">
        <f>ROUND(AG54,2)</f>
        <v>0</v>
      </c>
      <c r="AL26" s="346"/>
      <c r="AM26" s="346"/>
      <c r="AN26" s="346"/>
      <c r="AO26" s="346"/>
      <c r="AP26" s="38"/>
      <c r="AQ26" s="38"/>
      <c r="AR26" s="41"/>
      <c r="BE26" s="337"/>
    </row>
    <row r="27" spans="1:71" s="2" customFormat="1" ht="6.9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7"/>
    </row>
    <row r="28" spans="1:71" s="2" customFormat="1" ht="13.2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7" t="s">
        <v>44</v>
      </c>
      <c r="M28" s="347"/>
      <c r="N28" s="347"/>
      <c r="O28" s="347"/>
      <c r="P28" s="347"/>
      <c r="Q28" s="38"/>
      <c r="R28" s="38"/>
      <c r="S28" s="38"/>
      <c r="T28" s="38"/>
      <c r="U28" s="38"/>
      <c r="V28" s="38"/>
      <c r="W28" s="347" t="s">
        <v>45</v>
      </c>
      <c r="X28" s="347"/>
      <c r="Y28" s="347"/>
      <c r="Z28" s="347"/>
      <c r="AA28" s="347"/>
      <c r="AB28" s="347"/>
      <c r="AC28" s="347"/>
      <c r="AD28" s="347"/>
      <c r="AE28" s="347"/>
      <c r="AF28" s="38"/>
      <c r="AG28" s="38"/>
      <c r="AH28" s="38"/>
      <c r="AI28" s="38"/>
      <c r="AJ28" s="38"/>
      <c r="AK28" s="347" t="s">
        <v>46</v>
      </c>
      <c r="AL28" s="347"/>
      <c r="AM28" s="347"/>
      <c r="AN28" s="347"/>
      <c r="AO28" s="347"/>
      <c r="AP28" s="38"/>
      <c r="AQ28" s="38"/>
      <c r="AR28" s="41"/>
      <c r="BE28" s="337"/>
    </row>
    <row r="29" spans="1:71" s="3" customFormat="1" ht="14.4" customHeight="1">
      <c r="B29" s="42"/>
      <c r="C29" s="43"/>
      <c r="D29" s="31" t="s">
        <v>47</v>
      </c>
      <c r="E29" s="43"/>
      <c r="F29" s="31" t="s">
        <v>48</v>
      </c>
      <c r="G29" s="43"/>
      <c r="H29" s="43"/>
      <c r="I29" s="43"/>
      <c r="J29" s="43"/>
      <c r="K29" s="43"/>
      <c r="L29" s="350">
        <v>0.21</v>
      </c>
      <c r="M29" s="349"/>
      <c r="N29" s="349"/>
      <c r="O29" s="349"/>
      <c r="P29" s="349"/>
      <c r="Q29" s="43"/>
      <c r="R29" s="43"/>
      <c r="S29" s="43"/>
      <c r="T29" s="43"/>
      <c r="U29" s="43"/>
      <c r="V29" s="43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3"/>
      <c r="AG29" s="43"/>
      <c r="AH29" s="43"/>
      <c r="AI29" s="43"/>
      <c r="AJ29" s="43"/>
      <c r="AK29" s="348">
        <f>ROUND(AV54, 2)</f>
        <v>0</v>
      </c>
      <c r="AL29" s="349"/>
      <c r="AM29" s="349"/>
      <c r="AN29" s="349"/>
      <c r="AO29" s="349"/>
      <c r="AP29" s="43"/>
      <c r="AQ29" s="43"/>
      <c r="AR29" s="44"/>
      <c r="BE29" s="338"/>
    </row>
    <row r="30" spans="1:71" s="3" customFormat="1" ht="14.4" customHeight="1">
      <c r="B30" s="42"/>
      <c r="C30" s="43"/>
      <c r="D30" s="43"/>
      <c r="E30" s="43"/>
      <c r="F30" s="31" t="s">
        <v>49</v>
      </c>
      <c r="G30" s="43"/>
      <c r="H30" s="43"/>
      <c r="I30" s="43"/>
      <c r="J30" s="43"/>
      <c r="K30" s="43"/>
      <c r="L30" s="350">
        <v>0.15</v>
      </c>
      <c r="M30" s="349"/>
      <c r="N30" s="349"/>
      <c r="O30" s="349"/>
      <c r="P30" s="349"/>
      <c r="Q30" s="43"/>
      <c r="R30" s="43"/>
      <c r="S30" s="43"/>
      <c r="T30" s="43"/>
      <c r="U30" s="43"/>
      <c r="V30" s="43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3"/>
      <c r="AG30" s="43"/>
      <c r="AH30" s="43"/>
      <c r="AI30" s="43"/>
      <c r="AJ30" s="43"/>
      <c r="AK30" s="348">
        <f>ROUND(AW54, 2)</f>
        <v>0</v>
      </c>
      <c r="AL30" s="349"/>
      <c r="AM30" s="349"/>
      <c r="AN30" s="349"/>
      <c r="AO30" s="349"/>
      <c r="AP30" s="43"/>
      <c r="AQ30" s="43"/>
      <c r="AR30" s="44"/>
      <c r="BE30" s="338"/>
    </row>
    <row r="31" spans="1:71" s="3" customFormat="1" ht="14.4" hidden="1" customHeight="1">
      <c r="B31" s="42"/>
      <c r="C31" s="43"/>
      <c r="D31" s="43"/>
      <c r="E31" s="43"/>
      <c r="F31" s="31" t="s">
        <v>50</v>
      </c>
      <c r="G31" s="43"/>
      <c r="H31" s="43"/>
      <c r="I31" s="43"/>
      <c r="J31" s="43"/>
      <c r="K31" s="43"/>
      <c r="L31" s="350">
        <v>0.21</v>
      </c>
      <c r="M31" s="349"/>
      <c r="N31" s="349"/>
      <c r="O31" s="349"/>
      <c r="P31" s="349"/>
      <c r="Q31" s="43"/>
      <c r="R31" s="43"/>
      <c r="S31" s="43"/>
      <c r="T31" s="43"/>
      <c r="U31" s="43"/>
      <c r="V31" s="43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3"/>
      <c r="AG31" s="43"/>
      <c r="AH31" s="43"/>
      <c r="AI31" s="43"/>
      <c r="AJ31" s="43"/>
      <c r="AK31" s="348">
        <v>0</v>
      </c>
      <c r="AL31" s="349"/>
      <c r="AM31" s="349"/>
      <c r="AN31" s="349"/>
      <c r="AO31" s="349"/>
      <c r="AP31" s="43"/>
      <c r="AQ31" s="43"/>
      <c r="AR31" s="44"/>
      <c r="BE31" s="338"/>
    </row>
    <row r="32" spans="1:71" s="3" customFormat="1" ht="14.4" hidden="1" customHeight="1">
      <c r="B32" s="42"/>
      <c r="C32" s="43"/>
      <c r="D32" s="43"/>
      <c r="E32" s="43"/>
      <c r="F32" s="31" t="s">
        <v>51</v>
      </c>
      <c r="G32" s="43"/>
      <c r="H32" s="43"/>
      <c r="I32" s="43"/>
      <c r="J32" s="43"/>
      <c r="K32" s="43"/>
      <c r="L32" s="350">
        <v>0.15</v>
      </c>
      <c r="M32" s="349"/>
      <c r="N32" s="349"/>
      <c r="O32" s="349"/>
      <c r="P32" s="349"/>
      <c r="Q32" s="43"/>
      <c r="R32" s="43"/>
      <c r="S32" s="43"/>
      <c r="T32" s="43"/>
      <c r="U32" s="43"/>
      <c r="V32" s="43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3"/>
      <c r="AG32" s="43"/>
      <c r="AH32" s="43"/>
      <c r="AI32" s="43"/>
      <c r="AJ32" s="43"/>
      <c r="AK32" s="348">
        <v>0</v>
      </c>
      <c r="AL32" s="349"/>
      <c r="AM32" s="349"/>
      <c r="AN32" s="349"/>
      <c r="AO32" s="349"/>
      <c r="AP32" s="43"/>
      <c r="AQ32" s="43"/>
      <c r="AR32" s="44"/>
      <c r="BE32" s="338"/>
    </row>
    <row r="33" spans="1:57" s="3" customFormat="1" ht="14.4" hidden="1" customHeight="1">
      <c r="B33" s="42"/>
      <c r="C33" s="43"/>
      <c r="D33" s="43"/>
      <c r="E33" s="43"/>
      <c r="F33" s="31" t="s">
        <v>52</v>
      </c>
      <c r="G33" s="43"/>
      <c r="H33" s="43"/>
      <c r="I33" s="43"/>
      <c r="J33" s="43"/>
      <c r="K33" s="43"/>
      <c r="L33" s="350">
        <v>0</v>
      </c>
      <c r="M33" s="349"/>
      <c r="N33" s="349"/>
      <c r="O33" s="349"/>
      <c r="P33" s="349"/>
      <c r="Q33" s="43"/>
      <c r="R33" s="43"/>
      <c r="S33" s="43"/>
      <c r="T33" s="43"/>
      <c r="U33" s="43"/>
      <c r="V33" s="43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3"/>
      <c r="AG33" s="43"/>
      <c r="AH33" s="43"/>
      <c r="AI33" s="43"/>
      <c r="AJ33" s="43"/>
      <c r="AK33" s="348">
        <v>0</v>
      </c>
      <c r="AL33" s="349"/>
      <c r="AM33" s="349"/>
      <c r="AN33" s="349"/>
      <c r="AO33" s="349"/>
      <c r="AP33" s="43"/>
      <c r="AQ33" s="43"/>
      <c r="AR33" s="44"/>
    </row>
    <row r="34" spans="1:57" s="2" customFormat="1" ht="6.9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5" customHeight="1">
      <c r="A35" s="36"/>
      <c r="B35" s="37"/>
      <c r="C35" s="45"/>
      <c r="D35" s="46" t="s">
        <v>53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54</v>
      </c>
      <c r="U35" s="47"/>
      <c r="V35" s="47"/>
      <c r="W35" s="47"/>
      <c r="X35" s="351" t="s">
        <v>55</v>
      </c>
      <c r="Y35" s="352"/>
      <c r="Z35" s="352"/>
      <c r="AA35" s="352"/>
      <c r="AB35" s="352"/>
      <c r="AC35" s="47"/>
      <c r="AD35" s="47"/>
      <c r="AE35" s="47"/>
      <c r="AF35" s="47"/>
      <c r="AG35" s="47"/>
      <c r="AH35" s="47"/>
      <c r="AI35" s="47"/>
      <c r="AJ35" s="47"/>
      <c r="AK35" s="353">
        <f>SUM(AK26:AK33)</f>
        <v>0</v>
      </c>
      <c r="AL35" s="352"/>
      <c r="AM35" s="352"/>
      <c r="AN35" s="352"/>
      <c r="AO35" s="354"/>
      <c r="AP35" s="45"/>
      <c r="AQ35" s="45"/>
      <c r="AR35" s="41"/>
      <c r="BE35" s="36"/>
    </row>
    <row r="36" spans="1:57" s="2" customFormat="1" ht="6.9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" customHeight="1">
      <c r="A42" s="36"/>
      <c r="B42" s="37"/>
      <c r="C42" s="25" t="s">
        <v>56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Se2020-002b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5" t="str">
        <f>K6</f>
        <v>Oprava zpevněných ploch v areálu Národní házené, Žatec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8"/>
      <c r="AQ45" s="58"/>
      <c r="AR45" s="59"/>
    </row>
    <row r="46" spans="1:57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Žatec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24</v>
      </c>
      <c r="AJ47" s="38"/>
      <c r="AK47" s="38"/>
      <c r="AL47" s="38"/>
      <c r="AM47" s="357" t="str">
        <f>IF(AN8= "","",AN8)</f>
        <v>24. 5. 2022</v>
      </c>
      <c r="AN47" s="357"/>
      <c r="AO47" s="38"/>
      <c r="AP47" s="38"/>
      <c r="AQ47" s="38"/>
      <c r="AR47" s="41"/>
      <c r="BE47" s="36"/>
    </row>
    <row r="48" spans="1:57" s="2" customFormat="1" ht="6.9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6" customHeight="1">
      <c r="A49" s="36"/>
      <c r="B49" s="37"/>
      <c r="C49" s="31" t="s">
        <v>26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TJ Žatec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34</v>
      </c>
      <c r="AJ49" s="38"/>
      <c r="AK49" s="38"/>
      <c r="AL49" s="38"/>
      <c r="AM49" s="358" t="str">
        <f>IF(E17="","",E17)</f>
        <v>ing.Břetislav Sedláček</v>
      </c>
      <c r="AN49" s="359"/>
      <c r="AO49" s="359"/>
      <c r="AP49" s="359"/>
      <c r="AQ49" s="38"/>
      <c r="AR49" s="41"/>
      <c r="AS49" s="360" t="s">
        <v>57</v>
      </c>
      <c r="AT49" s="361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6" customHeight="1">
      <c r="A50" s="36"/>
      <c r="B50" s="37"/>
      <c r="C50" s="31" t="s">
        <v>32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58" t="str">
        <f>IF(E20="","",E20)</f>
        <v>Švandrlík Milan</v>
      </c>
      <c r="AN50" s="359"/>
      <c r="AO50" s="359"/>
      <c r="AP50" s="359"/>
      <c r="AQ50" s="38"/>
      <c r="AR50" s="41"/>
      <c r="AS50" s="362"/>
      <c r="AT50" s="363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4"/>
      <c r="AT51" s="365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6" t="s">
        <v>58</v>
      </c>
      <c r="D52" s="367"/>
      <c r="E52" s="367"/>
      <c r="F52" s="367"/>
      <c r="G52" s="367"/>
      <c r="H52" s="68"/>
      <c r="I52" s="368" t="s">
        <v>59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60</v>
      </c>
      <c r="AH52" s="367"/>
      <c r="AI52" s="367"/>
      <c r="AJ52" s="367"/>
      <c r="AK52" s="367"/>
      <c r="AL52" s="367"/>
      <c r="AM52" s="367"/>
      <c r="AN52" s="368" t="s">
        <v>61</v>
      </c>
      <c r="AO52" s="367"/>
      <c r="AP52" s="367"/>
      <c r="AQ52" s="69" t="s">
        <v>62</v>
      </c>
      <c r="AR52" s="41"/>
      <c r="AS52" s="70" t="s">
        <v>63</v>
      </c>
      <c r="AT52" s="71" t="s">
        <v>64</v>
      </c>
      <c r="AU52" s="71" t="s">
        <v>65</v>
      </c>
      <c r="AV52" s="71" t="s">
        <v>66</v>
      </c>
      <c r="AW52" s="71" t="s">
        <v>67</v>
      </c>
      <c r="AX52" s="71" t="s">
        <v>68</v>
      </c>
      <c r="AY52" s="71" t="s">
        <v>69</v>
      </c>
      <c r="AZ52" s="71" t="s">
        <v>70</v>
      </c>
      <c r="BA52" s="71" t="s">
        <v>71</v>
      </c>
      <c r="BB52" s="71" t="s">
        <v>72</v>
      </c>
      <c r="BC52" s="71" t="s">
        <v>73</v>
      </c>
      <c r="BD52" s="72" t="s">
        <v>74</v>
      </c>
      <c r="BE52" s="36"/>
    </row>
    <row r="53" spans="1:91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" customHeight="1">
      <c r="B54" s="76"/>
      <c r="C54" s="77" t="s">
        <v>75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3">
        <f>ROUND(SUM(AG55:AG56),2)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0" t="s">
        <v>31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76</v>
      </c>
      <c r="BT54" s="86" t="s">
        <v>77</v>
      </c>
      <c r="BU54" s="87" t="s">
        <v>78</v>
      </c>
      <c r="BV54" s="86" t="s">
        <v>79</v>
      </c>
      <c r="BW54" s="86" t="s">
        <v>5</v>
      </c>
      <c r="BX54" s="86" t="s">
        <v>80</v>
      </c>
      <c r="CL54" s="86" t="s">
        <v>19</v>
      </c>
    </row>
    <row r="55" spans="1:91" s="7" customFormat="1" ht="24.6" customHeight="1">
      <c r="A55" s="88" t="s">
        <v>81</v>
      </c>
      <c r="B55" s="89"/>
      <c r="C55" s="90"/>
      <c r="D55" s="372" t="s">
        <v>82</v>
      </c>
      <c r="E55" s="372"/>
      <c r="F55" s="372"/>
      <c r="G55" s="372"/>
      <c r="H55" s="372"/>
      <c r="I55" s="91"/>
      <c r="J55" s="372" t="s">
        <v>83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'D.1.1. - SO 01 Oprava zpe...'!J30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84</v>
      </c>
      <c r="AR55" s="93"/>
      <c r="AS55" s="94">
        <v>0</v>
      </c>
      <c r="AT55" s="95">
        <f>ROUND(SUM(AV55:AW55),2)</f>
        <v>0</v>
      </c>
      <c r="AU55" s="96">
        <f>'D.1.1. - SO 01 Oprava zpe...'!P92</f>
        <v>0</v>
      </c>
      <c r="AV55" s="95">
        <f>'D.1.1. - SO 01 Oprava zpe...'!J33</f>
        <v>0</v>
      </c>
      <c r="AW55" s="95">
        <f>'D.1.1. - SO 01 Oprava zpe...'!J34</f>
        <v>0</v>
      </c>
      <c r="AX55" s="95">
        <f>'D.1.1. - SO 01 Oprava zpe...'!J35</f>
        <v>0</v>
      </c>
      <c r="AY55" s="95">
        <f>'D.1.1. - SO 01 Oprava zpe...'!J36</f>
        <v>0</v>
      </c>
      <c r="AZ55" s="95">
        <f>'D.1.1. - SO 01 Oprava zpe...'!F33</f>
        <v>0</v>
      </c>
      <c r="BA55" s="95">
        <f>'D.1.1. - SO 01 Oprava zpe...'!F34</f>
        <v>0</v>
      </c>
      <c r="BB55" s="95">
        <f>'D.1.1. - SO 01 Oprava zpe...'!F35</f>
        <v>0</v>
      </c>
      <c r="BC55" s="95">
        <f>'D.1.1. - SO 01 Oprava zpe...'!F36</f>
        <v>0</v>
      </c>
      <c r="BD55" s="97">
        <f>'D.1.1. - SO 01 Oprava zpe...'!F37</f>
        <v>0</v>
      </c>
      <c r="BT55" s="98" t="s">
        <v>85</v>
      </c>
      <c r="BV55" s="98" t="s">
        <v>79</v>
      </c>
      <c r="BW55" s="98" t="s">
        <v>86</v>
      </c>
      <c r="BX55" s="98" t="s">
        <v>5</v>
      </c>
      <c r="CL55" s="98" t="s">
        <v>19</v>
      </c>
      <c r="CM55" s="98" t="s">
        <v>87</v>
      </c>
    </row>
    <row r="56" spans="1:91" s="7" customFormat="1" ht="14.4" customHeight="1">
      <c r="A56" s="88" t="s">
        <v>81</v>
      </c>
      <c r="B56" s="89"/>
      <c r="C56" s="90"/>
      <c r="D56" s="372" t="s">
        <v>88</v>
      </c>
      <c r="E56" s="372"/>
      <c r="F56" s="372"/>
      <c r="G56" s="372"/>
      <c r="H56" s="372"/>
      <c r="I56" s="91"/>
      <c r="J56" s="372" t="s">
        <v>89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0">
        <f>'D.1.2. - SO 02 Výměna umě...'!J30</f>
        <v>0</v>
      </c>
      <c r="AH56" s="371"/>
      <c r="AI56" s="371"/>
      <c r="AJ56" s="371"/>
      <c r="AK56" s="371"/>
      <c r="AL56" s="371"/>
      <c r="AM56" s="371"/>
      <c r="AN56" s="370">
        <f>SUM(AG56,AT56)</f>
        <v>0</v>
      </c>
      <c r="AO56" s="371"/>
      <c r="AP56" s="371"/>
      <c r="AQ56" s="92" t="s">
        <v>84</v>
      </c>
      <c r="AR56" s="93"/>
      <c r="AS56" s="99">
        <v>0</v>
      </c>
      <c r="AT56" s="100">
        <f>ROUND(SUM(AV56:AW56),2)</f>
        <v>0</v>
      </c>
      <c r="AU56" s="101">
        <f>'D.1.2. - SO 02 Výměna umě...'!P84</f>
        <v>0</v>
      </c>
      <c r="AV56" s="100">
        <f>'D.1.2. - SO 02 Výměna umě...'!J33</f>
        <v>0</v>
      </c>
      <c r="AW56" s="100">
        <f>'D.1.2. - SO 02 Výměna umě...'!J34</f>
        <v>0</v>
      </c>
      <c r="AX56" s="100">
        <f>'D.1.2. - SO 02 Výměna umě...'!J35</f>
        <v>0</v>
      </c>
      <c r="AY56" s="100">
        <f>'D.1.2. - SO 02 Výměna umě...'!J36</f>
        <v>0</v>
      </c>
      <c r="AZ56" s="100">
        <f>'D.1.2. - SO 02 Výměna umě...'!F33</f>
        <v>0</v>
      </c>
      <c r="BA56" s="100">
        <f>'D.1.2. - SO 02 Výměna umě...'!F34</f>
        <v>0</v>
      </c>
      <c r="BB56" s="100">
        <f>'D.1.2. - SO 02 Výměna umě...'!F35</f>
        <v>0</v>
      </c>
      <c r="BC56" s="100">
        <f>'D.1.2. - SO 02 Výměna umě...'!F36</f>
        <v>0</v>
      </c>
      <c r="BD56" s="102">
        <f>'D.1.2. - SO 02 Výměna umě...'!F37</f>
        <v>0</v>
      </c>
      <c r="BT56" s="98" t="s">
        <v>85</v>
      </c>
      <c r="BV56" s="98" t="s">
        <v>79</v>
      </c>
      <c r="BW56" s="98" t="s">
        <v>90</v>
      </c>
      <c r="BX56" s="98" t="s">
        <v>5</v>
      </c>
      <c r="CL56" s="98" t="s">
        <v>91</v>
      </c>
      <c r="CM56" s="98" t="s">
        <v>87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oXORS6wzF4mtUxSgm4qTQjflYvXaIsW1lrA8kdgUscJVaaSBNWUBjgKq1+yHv1vN3vUaosNCc68uhDIqkBkLdw==" saltValue="dijAL3gUIUgExHi9fTNsIbhuUB4ItP9CyrshZlck0PwvTi4K1EQ32UrhY1IPZV3wnC9Ka2RqrQcXydPnNmNlp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. - SO 01 Oprava zpe...'!C2" display="/"/>
    <hyperlink ref="A56" location="'D.1.2. - SO 02 Výměna umě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7"/>
  <sheetViews>
    <sheetView showGridLines="0" workbookViewId="0">
      <selection activeCell="E9" sqref="E9:H9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83.1406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86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87</v>
      </c>
    </row>
    <row r="4" spans="1:46" s="1" customFormat="1" ht="24.9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" customHeight="1">
      <c r="B7" s="22"/>
      <c r="E7" s="376" t="str">
        <f>'Rekapitulace stavby'!K6</f>
        <v>Oprava zpevněných ploch v areálu Národní házené, Žatec</v>
      </c>
      <c r="F7" s="377"/>
      <c r="G7" s="377"/>
      <c r="H7" s="377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8" t="s">
        <v>94</v>
      </c>
      <c r="F9" s="379"/>
      <c r="G9" s="379"/>
      <c r="H9" s="37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21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24. 5. 2022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0" t="str">
        <f>'Rekapitulace stavby'!E14</f>
        <v>Vyplň údaj</v>
      </c>
      <c r="F18" s="381"/>
      <c r="G18" s="381"/>
      <c r="H18" s="381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40</v>
      </c>
      <c r="F24" s="36"/>
      <c r="G24" s="36"/>
      <c r="H24" s="36"/>
      <c r="I24" s="107" t="s">
        <v>30</v>
      </c>
      <c r="J24" s="109" t="s">
        <v>31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41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32" customHeight="1">
      <c r="A27" s="111"/>
      <c r="B27" s="112"/>
      <c r="C27" s="111"/>
      <c r="D27" s="111"/>
      <c r="E27" s="382" t="s">
        <v>95</v>
      </c>
      <c r="F27" s="382"/>
      <c r="G27" s="382"/>
      <c r="H27" s="38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43</v>
      </c>
      <c r="E30" s="36"/>
      <c r="F30" s="36"/>
      <c r="G30" s="36"/>
      <c r="H30" s="36"/>
      <c r="I30" s="36"/>
      <c r="J30" s="116">
        <f>ROUND(J92,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45</v>
      </c>
      <c r="G32" s="36"/>
      <c r="H32" s="36"/>
      <c r="I32" s="117" t="s">
        <v>44</v>
      </c>
      <c r="J32" s="117" t="s">
        <v>46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47</v>
      </c>
      <c r="E33" s="107" t="s">
        <v>48</v>
      </c>
      <c r="F33" s="119">
        <f>ROUND((SUM(BE92:BE286)),  2)</f>
        <v>0</v>
      </c>
      <c r="G33" s="36"/>
      <c r="H33" s="36"/>
      <c r="I33" s="120">
        <v>0.21</v>
      </c>
      <c r="J33" s="119">
        <f>ROUND(((SUM(BE92:BE286))*I33),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49</v>
      </c>
      <c r="F34" s="119">
        <f>ROUND((SUM(BF92:BF286)),  2)</f>
        <v>0</v>
      </c>
      <c r="G34" s="36"/>
      <c r="H34" s="36"/>
      <c r="I34" s="120">
        <v>0.15</v>
      </c>
      <c r="J34" s="119">
        <f>ROUND(((SUM(BF92:BF286))*I34),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50</v>
      </c>
      <c r="F35" s="119">
        <f>ROUND((SUM(BG92:BG286)),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51</v>
      </c>
      <c r="F36" s="119">
        <f>ROUND((SUM(BH92:BH286)),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52</v>
      </c>
      <c r="F37" s="119">
        <f>ROUND((SUM(BI92:BI286)),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53</v>
      </c>
      <c r="E39" s="123"/>
      <c r="F39" s="123"/>
      <c r="G39" s="124" t="s">
        <v>54</v>
      </c>
      <c r="H39" s="125" t="s">
        <v>55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" customHeight="1">
      <c r="A48" s="36"/>
      <c r="B48" s="37"/>
      <c r="C48" s="38"/>
      <c r="D48" s="38"/>
      <c r="E48" s="383" t="str">
        <f>E7</f>
        <v>Oprava zpevněných ploch v areálu Národní házené, Žatec</v>
      </c>
      <c r="F48" s="384"/>
      <c r="G48" s="384"/>
      <c r="H48" s="38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55" t="str">
        <f>E9</f>
        <v>D.1.1. - SO 01 Oprava zpevněných ploch v areálu</v>
      </c>
      <c r="F50" s="385"/>
      <c r="G50" s="385"/>
      <c r="H50" s="38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Žatec</v>
      </c>
      <c r="G52" s="38"/>
      <c r="H52" s="38"/>
      <c r="I52" s="31" t="s">
        <v>24</v>
      </c>
      <c r="J52" s="61" t="str">
        <f>IF(J12="","",J12)</f>
        <v>24. 5. 2022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6.4" customHeight="1">
      <c r="A54" s="36"/>
      <c r="B54" s="37"/>
      <c r="C54" s="31" t="s">
        <v>26</v>
      </c>
      <c r="D54" s="38"/>
      <c r="E54" s="38"/>
      <c r="F54" s="29" t="str">
        <f>E15</f>
        <v>TJ Žatec</v>
      </c>
      <c r="G54" s="38"/>
      <c r="H54" s="38"/>
      <c r="I54" s="31" t="s">
        <v>34</v>
      </c>
      <c r="J54" s="34" t="str">
        <f>E21</f>
        <v>ing.Břetislav Sedláček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Švandrlík Milan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75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" customHeight="1">
      <c r="B60" s="136"/>
      <c r="C60" s="137"/>
      <c r="D60" s="138" t="s">
        <v>100</v>
      </c>
      <c r="E60" s="139"/>
      <c r="F60" s="139"/>
      <c r="G60" s="139"/>
      <c r="H60" s="139"/>
      <c r="I60" s="139"/>
      <c r="J60" s="140">
        <f>J93</f>
        <v>0</v>
      </c>
      <c r="K60" s="137"/>
      <c r="L60" s="141"/>
    </row>
    <row r="61" spans="1:47" s="10" customFormat="1" ht="19.95" customHeight="1">
      <c r="B61" s="142"/>
      <c r="C61" s="143"/>
      <c r="D61" s="144" t="s">
        <v>101</v>
      </c>
      <c r="E61" s="145"/>
      <c r="F61" s="145"/>
      <c r="G61" s="145"/>
      <c r="H61" s="145"/>
      <c r="I61" s="145"/>
      <c r="J61" s="146">
        <f>J94</f>
        <v>0</v>
      </c>
      <c r="K61" s="143"/>
      <c r="L61" s="147"/>
    </row>
    <row r="62" spans="1:47" s="10" customFormat="1" ht="19.95" customHeight="1">
      <c r="B62" s="142"/>
      <c r="C62" s="143"/>
      <c r="D62" s="144" t="s">
        <v>102</v>
      </c>
      <c r="E62" s="145"/>
      <c r="F62" s="145"/>
      <c r="G62" s="145"/>
      <c r="H62" s="145"/>
      <c r="I62" s="145"/>
      <c r="J62" s="146">
        <f>J135</f>
        <v>0</v>
      </c>
      <c r="K62" s="143"/>
      <c r="L62" s="147"/>
    </row>
    <row r="63" spans="1:47" s="10" customFormat="1" ht="19.95" customHeight="1">
      <c r="B63" s="142"/>
      <c r="C63" s="143"/>
      <c r="D63" s="144" t="s">
        <v>103</v>
      </c>
      <c r="E63" s="145"/>
      <c r="F63" s="145"/>
      <c r="G63" s="145"/>
      <c r="H63" s="145"/>
      <c r="I63" s="145"/>
      <c r="J63" s="146">
        <f>J142</f>
        <v>0</v>
      </c>
      <c r="K63" s="143"/>
      <c r="L63" s="147"/>
    </row>
    <row r="64" spans="1:47" s="10" customFormat="1" ht="19.95" customHeight="1">
      <c r="B64" s="142"/>
      <c r="C64" s="143"/>
      <c r="D64" s="144" t="s">
        <v>104</v>
      </c>
      <c r="E64" s="145"/>
      <c r="F64" s="145"/>
      <c r="G64" s="145"/>
      <c r="H64" s="145"/>
      <c r="I64" s="145"/>
      <c r="J64" s="146">
        <f>J165</f>
        <v>0</v>
      </c>
      <c r="K64" s="143"/>
      <c r="L64" s="147"/>
    </row>
    <row r="65" spans="1:31" s="10" customFormat="1" ht="19.95" customHeight="1">
      <c r="B65" s="142"/>
      <c r="C65" s="143"/>
      <c r="D65" s="144" t="s">
        <v>105</v>
      </c>
      <c r="E65" s="145"/>
      <c r="F65" s="145"/>
      <c r="G65" s="145"/>
      <c r="H65" s="145"/>
      <c r="I65" s="145"/>
      <c r="J65" s="146">
        <f>J207</f>
        <v>0</v>
      </c>
      <c r="K65" s="143"/>
      <c r="L65" s="147"/>
    </row>
    <row r="66" spans="1:31" s="10" customFormat="1" ht="19.95" customHeight="1">
      <c r="B66" s="142"/>
      <c r="C66" s="143"/>
      <c r="D66" s="144" t="s">
        <v>106</v>
      </c>
      <c r="E66" s="145"/>
      <c r="F66" s="145"/>
      <c r="G66" s="145"/>
      <c r="H66" s="145"/>
      <c r="I66" s="145"/>
      <c r="J66" s="146">
        <f>J212</f>
        <v>0</v>
      </c>
      <c r="K66" s="143"/>
      <c r="L66" s="147"/>
    </row>
    <row r="67" spans="1:31" s="10" customFormat="1" ht="19.95" customHeight="1">
      <c r="B67" s="142"/>
      <c r="C67" s="143"/>
      <c r="D67" s="144" t="s">
        <v>107</v>
      </c>
      <c r="E67" s="145"/>
      <c r="F67" s="145"/>
      <c r="G67" s="145"/>
      <c r="H67" s="145"/>
      <c r="I67" s="145"/>
      <c r="J67" s="146">
        <f>J248</f>
        <v>0</v>
      </c>
      <c r="K67" s="143"/>
      <c r="L67" s="147"/>
    </row>
    <row r="68" spans="1:31" s="10" customFormat="1" ht="19.95" customHeight="1">
      <c r="B68" s="142"/>
      <c r="C68" s="143"/>
      <c r="D68" s="144" t="s">
        <v>108</v>
      </c>
      <c r="E68" s="145"/>
      <c r="F68" s="145"/>
      <c r="G68" s="145"/>
      <c r="H68" s="145"/>
      <c r="I68" s="145"/>
      <c r="J68" s="146">
        <f>J265</f>
        <v>0</v>
      </c>
      <c r="K68" s="143"/>
      <c r="L68" s="147"/>
    </row>
    <row r="69" spans="1:31" s="9" customFormat="1" ht="24.9" customHeight="1">
      <c r="B69" s="136"/>
      <c r="C69" s="137"/>
      <c r="D69" s="138" t="s">
        <v>109</v>
      </c>
      <c r="E69" s="139"/>
      <c r="F69" s="139"/>
      <c r="G69" s="139"/>
      <c r="H69" s="139"/>
      <c r="I69" s="139"/>
      <c r="J69" s="140">
        <f>J268</f>
        <v>0</v>
      </c>
      <c r="K69" s="137"/>
      <c r="L69" s="141"/>
    </row>
    <row r="70" spans="1:31" s="10" customFormat="1" ht="19.95" customHeight="1">
      <c r="B70" s="142"/>
      <c r="C70" s="143"/>
      <c r="D70" s="144" t="s">
        <v>110</v>
      </c>
      <c r="E70" s="145"/>
      <c r="F70" s="145"/>
      <c r="G70" s="145"/>
      <c r="H70" s="145"/>
      <c r="I70" s="145"/>
      <c r="J70" s="146">
        <f>J269</f>
        <v>0</v>
      </c>
      <c r="K70" s="143"/>
      <c r="L70" s="147"/>
    </row>
    <row r="71" spans="1:31" s="9" customFormat="1" ht="24.9" customHeight="1">
      <c r="B71" s="136"/>
      <c r="C71" s="137"/>
      <c r="D71" s="138" t="s">
        <v>111</v>
      </c>
      <c r="E71" s="139"/>
      <c r="F71" s="139"/>
      <c r="G71" s="139"/>
      <c r="H71" s="139"/>
      <c r="I71" s="139"/>
      <c r="J71" s="140">
        <f>J282</f>
        <v>0</v>
      </c>
      <c r="K71" s="137"/>
      <c r="L71" s="141"/>
    </row>
    <row r="72" spans="1:31" s="10" customFormat="1" ht="19.95" customHeight="1">
      <c r="B72" s="142"/>
      <c r="C72" s="143"/>
      <c r="D72" s="144" t="s">
        <v>112</v>
      </c>
      <c r="E72" s="145"/>
      <c r="F72" s="145"/>
      <c r="G72" s="145"/>
      <c r="H72" s="145"/>
      <c r="I72" s="145"/>
      <c r="J72" s="146">
        <f>J283</f>
        <v>0</v>
      </c>
      <c r="K72" s="143"/>
      <c r="L72" s="147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" customHeight="1">
      <c r="A79" s="36"/>
      <c r="B79" s="37"/>
      <c r="C79" s="25" t="s">
        <v>113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4.4" customHeight="1">
      <c r="A82" s="36"/>
      <c r="B82" s="37"/>
      <c r="C82" s="38"/>
      <c r="D82" s="38"/>
      <c r="E82" s="383" t="str">
        <f>E7</f>
        <v>Oprava zpevněných ploch v areálu Národní házené, Žatec</v>
      </c>
      <c r="F82" s="384"/>
      <c r="G82" s="384"/>
      <c r="H82" s="384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93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6" customHeight="1">
      <c r="A84" s="36"/>
      <c r="B84" s="37"/>
      <c r="C84" s="38"/>
      <c r="D84" s="38"/>
      <c r="E84" s="355" t="str">
        <f>E9</f>
        <v>D.1.1. - SO 01 Oprava zpevněných ploch v areálu</v>
      </c>
      <c r="F84" s="385"/>
      <c r="G84" s="385"/>
      <c r="H84" s="385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22</v>
      </c>
      <c r="D86" s="38"/>
      <c r="E86" s="38"/>
      <c r="F86" s="29" t="str">
        <f>F12</f>
        <v>Žatec</v>
      </c>
      <c r="G86" s="38"/>
      <c r="H86" s="38"/>
      <c r="I86" s="31" t="s">
        <v>24</v>
      </c>
      <c r="J86" s="61" t="str">
        <f>IF(J12="","",J12)</f>
        <v>24. 5. 2022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6.4" customHeight="1">
      <c r="A88" s="36"/>
      <c r="B88" s="37"/>
      <c r="C88" s="31" t="s">
        <v>26</v>
      </c>
      <c r="D88" s="38"/>
      <c r="E88" s="38"/>
      <c r="F88" s="29" t="str">
        <f>E15</f>
        <v>TJ Žatec</v>
      </c>
      <c r="G88" s="38"/>
      <c r="H88" s="38"/>
      <c r="I88" s="31" t="s">
        <v>34</v>
      </c>
      <c r="J88" s="34" t="str">
        <f>E21</f>
        <v>ing.Břetislav Sedláček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6" customHeight="1">
      <c r="A89" s="36"/>
      <c r="B89" s="37"/>
      <c r="C89" s="31" t="s">
        <v>32</v>
      </c>
      <c r="D89" s="38"/>
      <c r="E89" s="38"/>
      <c r="F89" s="29" t="str">
        <f>IF(E18="","",E18)</f>
        <v>Vyplň údaj</v>
      </c>
      <c r="G89" s="38"/>
      <c r="H89" s="38"/>
      <c r="I89" s="31" t="s">
        <v>38</v>
      </c>
      <c r="J89" s="34" t="str">
        <f>E24</f>
        <v>Švandrlík Milan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48"/>
      <c r="B91" s="149"/>
      <c r="C91" s="150" t="s">
        <v>114</v>
      </c>
      <c r="D91" s="151" t="s">
        <v>62</v>
      </c>
      <c r="E91" s="151" t="s">
        <v>58</v>
      </c>
      <c r="F91" s="151" t="s">
        <v>59</v>
      </c>
      <c r="G91" s="151" t="s">
        <v>115</v>
      </c>
      <c r="H91" s="151" t="s">
        <v>116</v>
      </c>
      <c r="I91" s="151" t="s">
        <v>117</v>
      </c>
      <c r="J91" s="151" t="s">
        <v>98</v>
      </c>
      <c r="K91" s="152" t="s">
        <v>118</v>
      </c>
      <c r="L91" s="153"/>
      <c r="M91" s="70" t="s">
        <v>31</v>
      </c>
      <c r="N91" s="71" t="s">
        <v>47</v>
      </c>
      <c r="O91" s="71" t="s">
        <v>119</v>
      </c>
      <c r="P91" s="71" t="s">
        <v>120</v>
      </c>
      <c r="Q91" s="71" t="s">
        <v>121</v>
      </c>
      <c r="R91" s="71" t="s">
        <v>122</v>
      </c>
      <c r="S91" s="71" t="s">
        <v>123</v>
      </c>
      <c r="T91" s="72" t="s">
        <v>124</v>
      </c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65" s="2" customFormat="1" ht="22.8" customHeight="1">
      <c r="A92" s="36"/>
      <c r="B92" s="37"/>
      <c r="C92" s="77" t="s">
        <v>125</v>
      </c>
      <c r="D92" s="38"/>
      <c r="E92" s="38"/>
      <c r="F92" s="38"/>
      <c r="G92" s="38"/>
      <c r="H92" s="38"/>
      <c r="I92" s="38"/>
      <c r="J92" s="154">
        <f>BK92</f>
        <v>0</v>
      </c>
      <c r="K92" s="38"/>
      <c r="L92" s="41"/>
      <c r="M92" s="73"/>
      <c r="N92" s="155"/>
      <c r="O92" s="74"/>
      <c r="P92" s="156">
        <f>P93+P268+P282</f>
        <v>0</v>
      </c>
      <c r="Q92" s="74"/>
      <c r="R92" s="156">
        <f>R93+R268+R282</f>
        <v>67.544971539999992</v>
      </c>
      <c r="S92" s="74"/>
      <c r="T92" s="157">
        <f>T93+T268+T282</f>
        <v>7.5145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76</v>
      </c>
      <c r="AU92" s="19" t="s">
        <v>99</v>
      </c>
      <c r="BK92" s="158">
        <f>BK93+BK268+BK282</f>
        <v>0</v>
      </c>
    </row>
    <row r="93" spans="1:65" s="12" customFormat="1" ht="25.95" customHeight="1">
      <c r="B93" s="159"/>
      <c r="C93" s="160"/>
      <c r="D93" s="161" t="s">
        <v>76</v>
      </c>
      <c r="E93" s="162" t="s">
        <v>126</v>
      </c>
      <c r="F93" s="162" t="s">
        <v>127</v>
      </c>
      <c r="G93" s="160"/>
      <c r="H93" s="160"/>
      <c r="I93" s="163"/>
      <c r="J93" s="164">
        <f>BK93</f>
        <v>0</v>
      </c>
      <c r="K93" s="160"/>
      <c r="L93" s="165"/>
      <c r="M93" s="166"/>
      <c r="N93" s="167"/>
      <c r="O93" s="167"/>
      <c r="P93" s="168">
        <f>P94+P135+P142+P165+P207+P212+P248+P265</f>
        <v>0</v>
      </c>
      <c r="Q93" s="167"/>
      <c r="R93" s="168">
        <f>R94+R135+R142+R165+R207+R212+R248+R265</f>
        <v>67.449475539999995</v>
      </c>
      <c r="S93" s="167"/>
      <c r="T93" s="169">
        <f>T94+T135+T142+T165+T207+T212+T248+T265</f>
        <v>7.5145</v>
      </c>
      <c r="AR93" s="170" t="s">
        <v>85</v>
      </c>
      <c r="AT93" s="171" t="s">
        <v>76</v>
      </c>
      <c r="AU93" s="171" t="s">
        <v>77</v>
      </c>
      <c r="AY93" s="170" t="s">
        <v>128</v>
      </c>
      <c r="BK93" s="172">
        <f>BK94+BK135+BK142+BK165+BK207+BK212+BK248+BK265</f>
        <v>0</v>
      </c>
    </row>
    <row r="94" spans="1:65" s="12" customFormat="1" ht="22.8" customHeight="1">
      <c r="B94" s="159"/>
      <c r="C94" s="160"/>
      <c r="D94" s="161" t="s">
        <v>76</v>
      </c>
      <c r="E94" s="173" t="s">
        <v>85</v>
      </c>
      <c r="F94" s="173" t="s">
        <v>129</v>
      </c>
      <c r="G94" s="160"/>
      <c r="H94" s="160"/>
      <c r="I94" s="163"/>
      <c r="J94" s="174">
        <f>BK94</f>
        <v>0</v>
      </c>
      <c r="K94" s="160"/>
      <c r="L94" s="165"/>
      <c r="M94" s="166"/>
      <c r="N94" s="167"/>
      <c r="O94" s="167"/>
      <c r="P94" s="168">
        <f>SUM(P95:P134)</f>
        <v>0</v>
      </c>
      <c r="Q94" s="167"/>
      <c r="R94" s="168">
        <f>SUM(R95:R134)</f>
        <v>17.054157999999997</v>
      </c>
      <c r="S94" s="167"/>
      <c r="T94" s="169">
        <f>SUM(T95:T134)</f>
        <v>6.8905000000000003</v>
      </c>
      <c r="AR94" s="170" t="s">
        <v>85</v>
      </c>
      <c r="AT94" s="171" t="s">
        <v>76</v>
      </c>
      <c r="AU94" s="171" t="s">
        <v>85</v>
      </c>
      <c r="AY94" s="170" t="s">
        <v>128</v>
      </c>
      <c r="BK94" s="172">
        <f>SUM(BK95:BK134)</f>
        <v>0</v>
      </c>
    </row>
    <row r="95" spans="1:65" s="2" customFormat="1" ht="60.6" customHeight="1">
      <c r="A95" s="36"/>
      <c r="B95" s="37"/>
      <c r="C95" s="175" t="s">
        <v>85</v>
      </c>
      <c r="D95" s="175" t="s">
        <v>130</v>
      </c>
      <c r="E95" s="176" t="s">
        <v>131</v>
      </c>
      <c r="F95" s="177" t="s">
        <v>132</v>
      </c>
      <c r="G95" s="178" t="s">
        <v>133</v>
      </c>
      <c r="H95" s="179">
        <v>3.3</v>
      </c>
      <c r="I95" s="180"/>
      <c r="J95" s="181">
        <f>ROUND(I95*H95,2)</f>
        <v>0</v>
      </c>
      <c r="K95" s="177" t="s">
        <v>134</v>
      </c>
      <c r="L95" s="41"/>
      <c r="M95" s="182" t="s">
        <v>31</v>
      </c>
      <c r="N95" s="183" t="s">
        <v>48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0.255</v>
      </c>
      <c r="T95" s="185">
        <f>S95*H95</f>
        <v>0.84149999999999991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135</v>
      </c>
      <c r="AT95" s="186" t="s">
        <v>130</v>
      </c>
      <c r="AU95" s="186" t="s">
        <v>87</v>
      </c>
      <c r="AY95" s="19" t="s">
        <v>128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85</v>
      </c>
      <c r="BK95" s="187">
        <f>ROUND(I95*H95,2)</f>
        <v>0</v>
      </c>
      <c r="BL95" s="19" t="s">
        <v>135</v>
      </c>
      <c r="BM95" s="186" t="s">
        <v>136</v>
      </c>
    </row>
    <row r="96" spans="1:65" s="2" customFormat="1" ht="10.199999999999999">
      <c r="A96" s="36"/>
      <c r="B96" s="37"/>
      <c r="C96" s="38"/>
      <c r="D96" s="188" t="s">
        <v>137</v>
      </c>
      <c r="E96" s="38"/>
      <c r="F96" s="189" t="s">
        <v>138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137</v>
      </c>
      <c r="AU96" s="19" t="s">
        <v>87</v>
      </c>
    </row>
    <row r="97" spans="1:65" s="13" customFormat="1" ht="10.199999999999999">
      <c r="B97" s="193"/>
      <c r="C97" s="194"/>
      <c r="D97" s="195" t="s">
        <v>139</v>
      </c>
      <c r="E97" s="196" t="s">
        <v>31</v>
      </c>
      <c r="F97" s="197" t="s">
        <v>140</v>
      </c>
      <c r="G97" s="194"/>
      <c r="H97" s="198">
        <v>3.3</v>
      </c>
      <c r="I97" s="199"/>
      <c r="J97" s="194"/>
      <c r="K97" s="194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139</v>
      </c>
      <c r="AU97" s="204" t="s">
        <v>87</v>
      </c>
      <c r="AV97" s="13" t="s">
        <v>87</v>
      </c>
      <c r="AW97" s="13" t="s">
        <v>37</v>
      </c>
      <c r="AX97" s="13" t="s">
        <v>85</v>
      </c>
      <c r="AY97" s="204" t="s">
        <v>128</v>
      </c>
    </row>
    <row r="98" spans="1:65" s="2" customFormat="1" ht="40.200000000000003" customHeight="1">
      <c r="A98" s="36"/>
      <c r="B98" s="37"/>
      <c r="C98" s="175" t="s">
        <v>87</v>
      </c>
      <c r="D98" s="175" t="s">
        <v>130</v>
      </c>
      <c r="E98" s="176" t="s">
        <v>141</v>
      </c>
      <c r="F98" s="177" t="s">
        <v>142</v>
      </c>
      <c r="G98" s="178" t="s">
        <v>143</v>
      </c>
      <c r="H98" s="179">
        <v>26.3</v>
      </c>
      <c r="I98" s="180"/>
      <c r="J98" s="181">
        <f>ROUND(I98*H98,2)</f>
        <v>0</v>
      </c>
      <c r="K98" s="177" t="s">
        <v>134</v>
      </c>
      <c r="L98" s="41"/>
      <c r="M98" s="182" t="s">
        <v>31</v>
      </c>
      <c r="N98" s="183" t="s">
        <v>48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0.23</v>
      </c>
      <c r="T98" s="185">
        <f>S98*H98</f>
        <v>6.0490000000000004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135</v>
      </c>
      <c r="AT98" s="186" t="s">
        <v>130</v>
      </c>
      <c r="AU98" s="186" t="s">
        <v>87</v>
      </c>
      <c r="AY98" s="19" t="s">
        <v>128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85</v>
      </c>
      <c r="BK98" s="187">
        <f>ROUND(I98*H98,2)</f>
        <v>0</v>
      </c>
      <c r="BL98" s="19" t="s">
        <v>135</v>
      </c>
      <c r="BM98" s="186" t="s">
        <v>144</v>
      </c>
    </row>
    <row r="99" spans="1:65" s="2" customFormat="1" ht="10.199999999999999">
      <c r="A99" s="36"/>
      <c r="B99" s="37"/>
      <c r="C99" s="38"/>
      <c r="D99" s="188" t="s">
        <v>137</v>
      </c>
      <c r="E99" s="38"/>
      <c r="F99" s="189" t="s">
        <v>145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137</v>
      </c>
      <c r="AU99" s="19" t="s">
        <v>87</v>
      </c>
    </row>
    <row r="100" spans="1:65" s="13" customFormat="1" ht="10.199999999999999">
      <c r="B100" s="193"/>
      <c r="C100" s="194"/>
      <c r="D100" s="195" t="s">
        <v>139</v>
      </c>
      <c r="E100" s="196" t="s">
        <v>31</v>
      </c>
      <c r="F100" s="197" t="s">
        <v>146</v>
      </c>
      <c r="G100" s="194"/>
      <c r="H100" s="198">
        <v>26.3</v>
      </c>
      <c r="I100" s="199"/>
      <c r="J100" s="194"/>
      <c r="K100" s="194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139</v>
      </c>
      <c r="AU100" s="204" t="s">
        <v>87</v>
      </c>
      <c r="AV100" s="13" t="s">
        <v>87</v>
      </c>
      <c r="AW100" s="13" t="s">
        <v>37</v>
      </c>
      <c r="AX100" s="13" t="s">
        <v>85</v>
      </c>
      <c r="AY100" s="204" t="s">
        <v>128</v>
      </c>
    </row>
    <row r="101" spans="1:65" s="2" customFormat="1" ht="30" customHeight="1">
      <c r="A101" s="36"/>
      <c r="B101" s="37"/>
      <c r="C101" s="175" t="s">
        <v>147</v>
      </c>
      <c r="D101" s="175" t="s">
        <v>130</v>
      </c>
      <c r="E101" s="176" t="s">
        <v>148</v>
      </c>
      <c r="F101" s="177" t="s">
        <v>149</v>
      </c>
      <c r="G101" s="178" t="s">
        <v>150</v>
      </c>
      <c r="H101" s="179">
        <v>40.155999999999999</v>
      </c>
      <c r="I101" s="180"/>
      <c r="J101" s="181">
        <f>ROUND(I101*H101,2)</f>
        <v>0</v>
      </c>
      <c r="K101" s="177" t="s">
        <v>134</v>
      </c>
      <c r="L101" s="41"/>
      <c r="M101" s="182" t="s">
        <v>31</v>
      </c>
      <c r="N101" s="183" t="s">
        <v>48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135</v>
      </c>
      <c r="AT101" s="186" t="s">
        <v>130</v>
      </c>
      <c r="AU101" s="186" t="s">
        <v>87</v>
      </c>
      <c r="AY101" s="19" t="s">
        <v>128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85</v>
      </c>
      <c r="BK101" s="187">
        <f>ROUND(I101*H101,2)</f>
        <v>0</v>
      </c>
      <c r="BL101" s="19" t="s">
        <v>135</v>
      </c>
      <c r="BM101" s="186" t="s">
        <v>151</v>
      </c>
    </row>
    <row r="102" spans="1:65" s="2" customFormat="1" ht="10.199999999999999">
      <c r="A102" s="36"/>
      <c r="B102" s="37"/>
      <c r="C102" s="38"/>
      <c r="D102" s="188" t="s">
        <v>137</v>
      </c>
      <c r="E102" s="38"/>
      <c r="F102" s="189" t="s">
        <v>152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137</v>
      </c>
      <c r="AU102" s="19" t="s">
        <v>87</v>
      </c>
    </row>
    <row r="103" spans="1:65" s="14" customFormat="1" ht="10.199999999999999">
      <c r="B103" s="205"/>
      <c r="C103" s="206"/>
      <c r="D103" s="195" t="s">
        <v>139</v>
      </c>
      <c r="E103" s="207" t="s">
        <v>31</v>
      </c>
      <c r="F103" s="208" t="s">
        <v>153</v>
      </c>
      <c r="G103" s="206"/>
      <c r="H103" s="207" t="s">
        <v>31</v>
      </c>
      <c r="I103" s="209"/>
      <c r="J103" s="206"/>
      <c r="K103" s="206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139</v>
      </c>
      <c r="AU103" s="214" t="s">
        <v>87</v>
      </c>
      <c r="AV103" s="14" t="s">
        <v>85</v>
      </c>
      <c r="AW103" s="14" t="s">
        <v>37</v>
      </c>
      <c r="AX103" s="14" t="s">
        <v>77</v>
      </c>
      <c r="AY103" s="214" t="s">
        <v>128</v>
      </c>
    </row>
    <row r="104" spans="1:65" s="13" customFormat="1" ht="10.199999999999999">
      <c r="B104" s="193"/>
      <c r="C104" s="194"/>
      <c r="D104" s="195" t="s">
        <v>139</v>
      </c>
      <c r="E104" s="196" t="s">
        <v>31</v>
      </c>
      <c r="F104" s="197" t="s">
        <v>154</v>
      </c>
      <c r="G104" s="194"/>
      <c r="H104" s="198">
        <v>9.7349999999999994</v>
      </c>
      <c r="I104" s="199"/>
      <c r="J104" s="194"/>
      <c r="K104" s="194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139</v>
      </c>
      <c r="AU104" s="204" t="s">
        <v>87</v>
      </c>
      <c r="AV104" s="13" t="s">
        <v>87</v>
      </c>
      <c r="AW104" s="13" t="s">
        <v>37</v>
      </c>
      <c r="AX104" s="13" t="s">
        <v>77</v>
      </c>
      <c r="AY104" s="204" t="s">
        <v>128</v>
      </c>
    </row>
    <row r="105" spans="1:65" s="14" customFormat="1" ht="10.199999999999999">
      <c r="B105" s="205"/>
      <c r="C105" s="206"/>
      <c r="D105" s="195" t="s">
        <v>139</v>
      </c>
      <c r="E105" s="207" t="s">
        <v>31</v>
      </c>
      <c r="F105" s="208" t="s">
        <v>155</v>
      </c>
      <c r="G105" s="206"/>
      <c r="H105" s="207" t="s">
        <v>31</v>
      </c>
      <c r="I105" s="209"/>
      <c r="J105" s="206"/>
      <c r="K105" s="206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139</v>
      </c>
      <c r="AU105" s="214" t="s">
        <v>87</v>
      </c>
      <c r="AV105" s="14" t="s">
        <v>85</v>
      </c>
      <c r="AW105" s="14" t="s">
        <v>37</v>
      </c>
      <c r="AX105" s="14" t="s">
        <v>77</v>
      </c>
      <c r="AY105" s="214" t="s">
        <v>128</v>
      </c>
    </row>
    <row r="106" spans="1:65" s="13" customFormat="1" ht="10.199999999999999">
      <c r="B106" s="193"/>
      <c r="C106" s="194"/>
      <c r="D106" s="195" t="s">
        <v>139</v>
      </c>
      <c r="E106" s="196" t="s">
        <v>31</v>
      </c>
      <c r="F106" s="197" t="s">
        <v>156</v>
      </c>
      <c r="G106" s="194"/>
      <c r="H106" s="198">
        <v>30.420999999999999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139</v>
      </c>
      <c r="AU106" s="204" t="s">
        <v>87</v>
      </c>
      <c r="AV106" s="13" t="s">
        <v>87</v>
      </c>
      <c r="AW106" s="13" t="s">
        <v>37</v>
      </c>
      <c r="AX106" s="13" t="s">
        <v>77</v>
      </c>
      <c r="AY106" s="204" t="s">
        <v>128</v>
      </c>
    </row>
    <row r="107" spans="1:65" s="15" customFormat="1" ht="10.199999999999999">
      <c r="B107" s="215"/>
      <c r="C107" s="216"/>
      <c r="D107" s="195" t="s">
        <v>139</v>
      </c>
      <c r="E107" s="217" t="s">
        <v>31</v>
      </c>
      <c r="F107" s="218" t="s">
        <v>157</v>
      </c>
      <c r="G107" s="216"/>
      <c r="H107" s="219">
        <v>40.155999999999999</v>
      </c>
      <c r="I107" s="220"/>
      <c r="J107" s="216"/>
      <c r="K107" s="216"/>
      <c r="L107" s="221"/>
      <c r="M107" s="222"/>
      <c r="N107" s="223"/>
      <c r="O107" s="223"/>
      <c r="P107" s="223"/>
      <c r="Q107" s="223"/>
      <c r="R107" s="223"/>
      <c r="S107" s="223"/>
      <c r="T107" s="224"/>
      <c r="AT107" s="225" t="s">
        <v>139</v>
      </c>
      <c r="AU107" s="225" t="s">
        <v>87</v>
      </c>
      <c r="AV107" s="15" t="s">
        <v>135</v>
      </c>
      <c r="AW107" s="15" t="s">
        <v>37</v>
      </c>
      <c r="AX107" s="15" t="s">
        <v>85</v>
      </c>
      <c r="AY107" s="225" t="s">
        <v>128</v>
      </c>
    </row>
    <row r="108" spans="1:65" s="2" customFormat="1" ht="40.200000000000003" customHeight="1">
      <c r="A108" s="36"/>
      <c r="B108" s="37"/>
      <c r="C108" s="175" t="s">
        <v>135</v>
      </c>
      <c r="D108" s="175" t="s">
        <v>130</v>
      </c>
      <c r="E108" s="176" t="s">
        <v>158</v>
      </c>
      <c r="F108" s="177" t="s">
        <v>159</v>
      </c>
      <c r="G108" s="178" t="s">
        <v>150</v>
      </c>
      <c r="H108" s="179">
        <v>2.2189999999999999</v>
      </c>
      <c r="I108" s="180"/>
      <c r="J108" s="181">
        <f>ROUND(I108*H108,2)</f>
        <v>0</v>
      </c>
      <c r="K108" s="177" t="s">
        <v>134</v>
      </c>
      <c r="L108" s="41"/>
      <c r="M108" s="182" t="s">
        <v>31</v>
      </c>
      <c r="N108" s="183" t="s">
        <v>48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135</v>
      </c>
      <c r="AT108" s="186" t="s">
        <v>130</v>
      </c>
      <c r="AU108" s="186" t="s">
        <v>87</v>
      </c>
      <c r="AY108" s="19" t="s">
        <v>128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85</v>
      </c>
      <c r="BK108" s="187">
        <f>ROUND(I108*H108,2)</f>
        <v>0</v>
      </c>
      <c r="BL108" s="19" t="s">
        <v>135</v>
      </c>
      <c r="BM108" s="186" t="s">
        <v>160</v>
      </c>
    </row>
    <row r="109" spans="1:65" s="2" customFormat="1" ht="10.199999999999999">
      <c r="A109" s="36"/>
      <c r="B109" s="37"/>
      <c r="C109" s="38"/>
      <c r="D109" s="188" t="s">
        <v>137</v>
      </c>
      <c r="E109" s="38"/>
      <c r="F109" s="189" t="s">
        <v>161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137</v>
      </c>
      <c r="AU109" s="19" t="s">
        <v>87</v>
      </c>
    </row>
    <row r="110" spans="1:65" s="14" customFormat="1" ht="10.199999999999999">
      <c r="B110" s="205"/>
      <c r="C110" s="206"/>
      <c r="D110" s="195" t="s">
        <v>139</v>
      </c>
      <c r="E110" s="207" t="s">
        <v>31</v>
      </c>
      <c r="F110" s="208" t="s">
        <v>162</v>
      </c>
      <c r="G110" s="206"/>
      <c r="H110" s="207" t="s">
        <v>31</v>
      </c>
      <c r="I110" s="209"/>
      <c r="J110" s="206"/>
      <c r="K110" s="206"/>
      <c r="L110" s="210"/>
      <c r="M110" s="211"/>
      <c r="N110" s="212"/>
      <c r="O110" s="212"/>
      <c r="P110" s="212"/>
      <c r="Q110" s="212"/>
      <c r="R110" s="212"/>
      <c r="S110" s="212"/>
      <c r="T110" s="213"/>
      <c r="AT110" s="214" t="s">
        <v>139</v>
      </c>
      <c r="AU110" s="214" t="s">
        <v>87</v>
      </c>
      <c r="AV110" s="14" t="s">
        <v>85</v>
      </c>
      <c r="AW110" s="14" t="s">
        <v>37</v>
      </c>
      <c r="AX110" s="14" t="s">
        <v>77</v>
      </c>
      <c r="AY110" s="214" t="s">
        <v>128</v>
      </c>
    </row>
    <row r="111" spans="1:65" s="13" customFormat="1" ht="10.199999999999999">
      <c r="B111" s="193"/>
      <c r="C111" s="194"/>
      <c r="D111" s="195" t="s">
        <v>139</v>
      </c>
      <c r="E111" s="196" t="s">
        <v>31</v>
      </c>
      <c r="F111" s="197" t="s">
        <v>163</v>
      </c>
      <c r="G111" s="194"/>
      <c r="H111" s="198">
        <v>2.2189999999999999</v>
      </c>
      <c r="I111" s="199"/>
      <c r="J111" s="194"/>
      <c r="K111" s="194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139</v>
      </c>
      <c r="AU111" s="204" t="s">
        <v>87</v>
      </c>
      <c r="AV111" s="13" t="s">
        <v>87</v>
      </c>
      <c r="AW111" s="13" t="s">
        <v>37</v>
      </c>
      <c r="AX111" s="13" t="s">
        <v>85</v>
      </c>
      <c r="AY111" s="204" t="s">
        <v>128</v>
      </c>
    </row>
    <row r="112" spans="1:65" s="2" customFormat="1" ht="57.6" customHeight="1">
      <c r="A112" s="36"/>
      <c r="B112" s="37"/>
      <c r="C112" s="175" t="s">
        <v>164</v>
      </c>
      <c r="D112" s="175" t="s">
        <v>130</v>
      </c>
      <c r="E112" s="176" t="s">
        <v>165</v>
      </c>
      <c r="F112" s="177" t="s">
        <v>166</v>
      </c>
      <c r="G112" s="178" t="s">
        <v>150</v>
      </c>
      <c r="H112" s="179">
        <v>42.375</v>
      </c>
      <c r="I112" s="180"/>
      <c r="J112" s="181">
        <f>ROUND(I112*H112,2)</f>
        <v>0</v>
      </c>
      <c r="K112" s="177" t="s">
        <v>134</v>
      </c>
      <c r="L112" s="41"/>
      <c r="M112" s="182" t="s">
        <v>31</v>
      </c>
      <c r="N112" s="183" t="s">
        <v>48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135</v>
      </c>
      <c r="AT112" s="186" t="s">
        <v>130</v>
      </c>
      <c r="AU112" s="186" t="s">
        <v>87</v>
      </c>
      <c r="AY112" s="19" t="s">
        <v>128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85</v>
      </c>
      <c r="BK112" s="187">
        <f>ROUND(I112*H112,2)</f>
        <v>0</v>
      </c>
      <c r="BL112" s="19" t="s">
        <v>135</v>
      </c>
      <c r="BM112" s="186" t="s">
        <v>167</v>
      </c>
    </row>
    <row r="113" spans="1:65" s="2" customFormat="1" ht="10.199999999999999">
      <c r="A113" s="36"/>
      <c r="B113" s="37"/>
      <c r="C113" s="38"/>
      <c r="D113" s="188" t="s">
        <v>137</v>
      </c>
      <c r="E113" s="38"/>
      <c r="F113" s="189" t="s">
        <v>168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137</v>
      </c>
      <c r="AU113" s="19" t="s">
        <v>87</v>
      </c>
    </row>
    <row r="114" spans="1:65" s="13" customFormat="1" ht="10.199999999999999">
      <c r="B114" s="193"/>
      <c r="C114" s="194"/>
      <c r="D114" s="195" t="s">
        <v>139</v>
      </c>
      <c r="E114" s="196" t="s">
        <v>31</v>
      </c>
      <c r="F114" s="197" t="s">
        <v>169</v>
      </c>
      <c r="G114" s="194"/>
      <c r="H114" s="198">
        <v>42.375</v>
      </c>
      <c r="I114" s="199"/>
      <c r="J114" s="194"/>
      <c r="K114" s="194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139</v>
      </c>
      <c r="AU114" s="204" t="s">
        <v>87</v>
      </c>
      <c r="AV114" s="13" t="s">
        <v>87</v>
      </c>
      <c r="AW114" s="13" t="s">
        <v>37</v>
      </c>
      <c r="AX114" s="13" t="s">
        <v>85</v>
      </c>
      <c r="AY114" s="204" t="s">
        <v>128</v>
      </c>
    </row>
    <row r="115" spans="1:65" s="2" customFormat="1" ht="34.799999999999997" customHeight="1">
      <c r="A115" s="36"/>
      <c r="B115" s="37"/>
      <c r="C115" s="175" t="s">
        <v>170</v>
      </c>
      <c r="D115" s="175" t="s">
        <v>130</v>
      </c>
      <c r="E115" s="176" t="s">
        <v>171</v>
      </c>
      <c r="F115" s="177" t="s">
        <v>172</v>
      </c>
      <c r="G115" s="178" t="s">
        <v>173</v>
      </c>
      <c r="H115" s="179">
        <v>76.275000000000006</v>
      </c>
      <c r="I115" s="180"/>
      <c r="J115" s="181">
        <f>ROUND(I115*H115,2)</f>
        <v>0</v>
      </c>
      <c r="K115" s="177" t="s">
        <v>31</v>
      </c>
      <c r="L115" s="41"/>
      <c r="M115" s="182" t="s">
        <v>31</v>
      </c>
      <c r="N115" s="183" t="s">
        <v>48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135</v>
      </c>
      <c r="AT115" s="186" t="s">
        <v>130</v>
      </c>
      <c r="AU115" s="186" t="s">
        <v>87</v>
      </c>
      <c r="AY115" s="19" t="s">
        <v>128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85</v>
      </c>
      <c r="BK115" s="187">
        <f>ROUND(I115*H115,2)</f>
        <v>0</v>
      </c>
      <c r="BL115" s="19" t="s">
        <v>135</v>
      </c>
      <c r="BM115" s="186" t="s">
        <v>174</v>
      </c>
    </row>
    <row r="116" spans="1:65" s="13" customFormat="1" ht="10.199999999999999">
      <c r="B116" s="193"/>
      <c r="C116" s="194"/>
      <c r="D116" s="195" t="s">
        <v>139</v>
      </c>
      <c r="E116" s="196" t="s">
        <v>31</v>
      </c>
      <c r="F116" s="197" t="s">
        <v>175</v>
      </c>
      <c r="G116" s="194"/>
      <c r="H116" s="198">
        <v>76.275000000000006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139</v>
      </c>
      <c r="AU116" s="204" t="s">
        <v>87</v>
      </c>
      <c r="AV116" s="13" t="s">
        <v>87</v>
      </c>
      <c r="AW116" s="13" t="s">
        <v>37</v>
      </c>
      <c r="AX116" s="13" t="s">
        <v>85</v>
      </c>
      <c r="AY116" s="204" t="s">
        <v>128</v>
      </c>
    </row>
    <row r="117" spans="1:65" s="2" customFormat="1" ht="34.799999999999997" customHeight="1">
      <c r="A117" s="36"/>
      <c r="B117" s="37"/>
      <c r="C117" s="175" t="s">
        <v>176</v>
      </c>
      <c r="D117" s="175" t="s">
        <v>130</v>
      </c>
      <c r="E117" s="176" t="s">
        <v>177</v>
      </c>
      <c r="F117" s="177" t="s">
        <v>178</v>
      </c>
      <c r="G117" s="178" t="s">
        <v>150</v>
      </c>
      <c r="H117" s="179">
        <v>42.375</v>
      </c>
      <c r="I117" s="180"/>
      <c r="J117" s="181">
        <f>ROUND(I117*H117,2)</f>
        <v>0</v>
      </c>
      <c r="K117" s="177" t="s">
        <v>134</v>
      </c>
      <c r="L117" s="41"/>
      <c r="M117" s="182" t="s">
        <v>31</v>
      </c>
      <c r="N117" s="183" t="s">
        <v>48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135</v>
      </c>
      <c r="AT117" s="186" t="s">
        <v>130</v>
      </c>
      <c r="AU117" s="186" t="s">
        <v>87</v>
      </c>
      <c r="AY117" s="19" t="s">
        <v>128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85</v>
      </c>
      <c r="BK117" s="187">
        <f>ROUND(I117*H117,2)</f>
        <v>0</v>
      </c>
      <c r="BL117" s="19" t="s">
        <v>135</v>
      </c>
      <c r="BM117" s="186" t="s">
        <v>179</v>
      </c>
    </row>
    <row r="118" spans="1:65" s="2" customFormat="1" ht="10.199999999999999">
      <c r="A118" s="36"/>
      <c r="B118" s="37"/>
      <c r="C118" s="38"/>
      <c r="D118" s="188" t="s">
        <v>137</v>
      </c>
      <c r="E118" s="38"/>
      <c r="F118" s="189" t="s">
        <v>180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137</v>
      </c>
      <c r="AU118" s="19" t="s">
        <v>87</v>
      </c>
    </row>
    <row r="119" spans="1:65" s="13" customFormat="1" ht="10.199999999999999">
      <c r="B119" s="193"/>
      <c r="C119" s="194"/>
      <c r="D119" s="195" t="s">
        <v>139</v>
      </c>
      <c r="E119" s="196" t="s">
        <v>31</v>
      </c>
      <c r="F119" s="197" t="s">
        <v>181</v>
      </c>
      <c r="G119" s="194"/>
      <c r="H119" s="198">
        <v>42.375</v>
      </c>
      <c r="I119" s="199"/>
      <c r="J119" s="194"/>
      <c r="K119" s="194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139</v>
      </c>
      <c r="AU119" s="204" t="s">
        <v>87</v>
      </c>
      <c r="AV119" s="13" t="s">
        <v>87</v>
      </c>
      <c r="AW119" s="13" t="s">
        <v>37</v>
      </c>
      <c r="AX119" s="13" t="s">
        <v>85</v>
      </c>
      <c r="AY119" s="204" t="s">
        <v>128</v>
      </c>
    </row>
    <row r="120" spans="1:65" s="2" customFormat="1" ht="22.2" customHeight="1">
      <c r="A120" s="36"/>
      <c r="B120" s="37"/>
      <c r="C120" s="175" t="s">
        <v>182</v>
      </c>
      <c r="D120" s="175" t="s">
        <v>130</v>
      </c>
      <c r="E120" s="176" t="s">
        <v>183</v>
      </c>
      <c r="F120" s="177" t="s">
        <v>184</v>
      </c>
      <c r="G120" s="178" t="s">
        <v>133</v>
      </c>
      <c r="H120" s="179">
        <v>169.8</v>
      </c>
      <c r="I120" s="180"/>
      <c r="J120" s="181">
        <f>ROUND(I120*H120,2)</f>
        <v>0</v>
      </c>
      <c r="K120" s="177" t="s">
        <v>134</v>
      </c>
      <c r="L120" s="41"/>
      <c r="M120" s="182" t="s">
        <v>31</v>
      </c>
      <c r="N120" s="183" t="s">
        <v>48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135</v>
      </c>
      <c r="AT120" s="186" t="s">
        <v>130</v>
      </c>
      <c r="AU120" s="186" t="s">
        <v>87</v>
      </c>
      <c r="AY120" s="19" t="s">
        <v>128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85</v>
      </c>
      <c r="BK120" s="187">
        <f>ROUND(I120*H120,2)</f>
        <v>0</v>
      </c>
      <c r="BL120" s="19" t="s">
        <v>135</v>
      </c>
      <c r="BM120" s="186" t="s">
        <v>185</v>
      </c>
    </row>
    <row r="121" spans="1:65" s="2" customFormat="1" ht="10.199999999999999">
      <c r="A121" s="36"/>
      <c r="B121" s="37"/>
      <c r="C121" s="38"/>
      <c r="D121" s="188" t="s">
        <v>137</v>
      </c>
      <c r="E121" s="38"/>
      <c r="F121" s="189" t="s">
        <v>186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137</v>
      </c>
      <c r="AU121" s="19" t="s">
        <v>87</v>
      </c>
    </row>
    <row r="122" spans="1:65" s="13" customFormat="1" ht="10.199999999999999">
      <c r="B122" s="193"/>
      <c r="C122" s="194"/>
      <c r="D122" s="195" t="s">
        <v>139</v>
      </c>
      <c r="E122" s="196" t="s">
        <v>31</v>
      </c>
      <c r="F122" s="197" t="s">
        <v>187</v>
      </c>
      <c r="G122" s="194"/>
      <c r="H122" s="198">
        <v>169.8</v>
      </c>
      <c r="I122" s="199"/>
      <c r="J122" s="194"/>
      <c r="K122" s="194"/>
      <c r="L122" s="200"/>
      <c r="M122" s="201"/>
      <c r="N122" s="202"/>
      <c r="O122" s="202"/>
      <c r="P122" s="202"/>
      <c r="Q122" s="202"/>
      <c r="R122" s="202"/>
      <c r="S122" s="202"/>
      <c r="T122" s="203"/>
      <c r="AT122" s="204" t="s">
        <v>139</v>
      </c>
      <c r="AU122" s="204" t="s">
        <v>87</v>
      </c>
      <c r="AV122" s="13" t="s">
        <v>87</v>
      </c>
      <c r="AW122" s="13" t="s">
        <v>37</v>
      </c>
      <c r="AX122" s="13" t="s">
        <v>85</v>
      </c>
      <c r="AY122" s="204" t="s">
        <v>128</v>
      </c>
    </row>
    <row r="123" spans="1:65" s="2" customFormat="1" ht="34.799999999999997" customHeight="1">
      <c r="A123" s="36"/>
      <c r="B123" s="37"/>
      <c r="C123" s="175" t="s">
        <v>188</v>
      </c>
      <c r="D123" s="175" t="s">
        <v>130</v>
      </c>
      <c r="E123" s="176" t="s">
        <v>189</v>
      </c>
      <c r="F123" s="177" t="s">
        <v>190</v>
      </c>
      <c r="G123" s="178" t="s">
        <v>133</v>
      </c>
      <c r="H123" s="179">
        <v>63.15</v>
      </c>
      <c r="I123" s="180"/>
      <c r="J123" s="181">
        <f>ROUND(I123*H123,2)</f>
        <v>0</v>
      </c>
      <c r="K123" s="177" t="s">
        <v>134</v>
      </c>
      <c r="L123" s="41"/>
      <c r="M123" s="182" t="s">
        <v>31</v>
      </c>
      <c r="N123" s="183" t="s">
        <v>48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135</v>
      </c>
      <c r="AT123" s="186" t="s">
        <v>130</v>
      </c>
      <c r="AU123" s="186" t="s">
        <v>87</v>
      </c>
      <c r="AY123" s="19" t="s">
        <v>128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85</v>
      </c>
      <c r="BK123" s="187">
        <f>ROUND(I123*H123,2)</f>
        <v>0</v>
      </c>
      <c r="BL123" s="19" t="s">
        <v>135</v>
      </c>
      <c r="BM123" s="186" t="s">
        <v>191</v>
      </c>
    </row>
    <row r="124" spans="1:65" s="2" customFormat="1" ht="10.199999999999999">
      <c r="A124" s="36"/>
      <c r="B124" s="37"/>
      <c r="C124" s="38"/>
      <c r="D124" s="188" t="s">
        <v>137</v>
      </c>
      <c r="E124" s="38"/>
      <c r="F124" s="189" t="s">
        <v>192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137</v>
      </c>
      <c r="AU124" s="19" t="s">
        <v>87</v>
      </c>
    </row>
    <row r="125" spans="1:65" s="14" customFormat="1" ht="10.199999999999999">
      <c r="B125" s="205"/>
      <c r="C125" s="206"/>
      <c r="D125" s="195" t="s">
        <v>139</v>
      </c>
      <c r="E125" s="207" t="s">
        <v>31</v>
      </c>
      <c r="F125" s="208" t="s">
        <v>193</v>
      </c>
      <c r="G125" s="206"/>
      <c r="H125" s="207" t="s">
        <v>31</v>
      </c>
      <c r="I125" s="209"/>
      <c r="J125" s="206"/>
      <c r="K125" s="206"/>
      <c r="L125" s="210"/>
      <c r="M125" s="211"/>
      <c r="N125" s="212"/>
      <c r="O125" s="212"/>
      <c r="P125" s="212"/>
      <c r="Q125" s="212"/>
      <c r="R125" s="212"/>
      <c r="S125" s="212"/>
      <c r="T125" s="213"/>
      <c r="AT125" s="214" t="s">
        <v>139</v>
      </c>
      <c r="AU125" s="214" t="s">
        <v>87</v>
      </c>
      <c r="AV125" s="14" t="s">
        <v>85</v>
      </c>
      <c r="AW125" s="14" t="s">
        <v>37</v>
      </c>
      <c r="AX125" s="14" t="s">
        <v>77</v>
      </c>
      <c r="AY125" s="214" t="s">
        <v>128</v>
      </c>
    </row>
    <row r="126" spans="1:65" s="13" customFormat="1" ht="10.199999999999999">
      <c r="B126" s="193"/>
      <c r="C126" s="194"/>
      <c r="D126" s="195" t="s">
        <v>139</v>
      </c>
      <c r="E126" s="196" t="s">
        <v>31</v>
      </c>
      <c r="F126" s="197" t="s">
        <v>194</v>
      </c>
      <c r="G126" s="194"/>
      <c r="H126" s="198">
        <v>63.15</v>
      </c>
      <c r="I126" s="199"/>
      <c r="J126" s="194"/>
      <c r="K126" s="194"/>
      <c r="L126" s="200"/>
      <c r="M126" s="201"/>
      <c r="N126" s="202"/>
      <c r="O126" s="202"/>
      <c r="P126" s="202"/>
      <c r="Q126" s="202"/>
      <c r="R126" s="202"/>
      <c r="S126" s="202"/>
      <c r="T126" s="203"/>
      <c r="AT126" s="204" t="s">
        <v>139</v>
      </c>
      <c r="AU126" s="204" t="s">
        <v>87</v>
      </c>
      <c r="AV126" s="13" t="s">
        <v>87</v>
      </c>
      <c r="AW126" s="13" t="s">
        <v>37</v>
      </c>
      <c r="AX126" s="13" t="s">
        <v>85</v>
      </c>
      <c r="AY126" s="204" t="s">
        <v>128</v>
      </c>
    </row>
    <row r="127" spans="1:65" s="2" customFormat="1" ht="14.4" customHeight="1">
      <c r="A127" s="36"/>
      <c r="B127" s="37"/>
      <c r="C127" s="226" t="s">
        <v>195</v>
      </c>
      <c r="D127" s="226" t="s">
        <v>196</v>
      </c>
      <c r="E127" s="227" t="s">
        <v>197</v>
      </c>
      <c r="F127" s="228" t="s">
        <v>198</v>
      </c>
      <c r="G127" s="229" t="s">
        <v>173</v>
      </c>
      <c r="H127" s="230">
        <v>17.050999999999998</v>
      </c>
      <c r="I127" s="231"/>
      <c r="J127" s="232">
        <f>ROUND(I127*H127,2)</f>
        <v>0</v>
      </c>
      <c r="K127" s="228" t="s">
        <v>134</v>
      </c>
      <c r="L127" s="233"/>
      <c r="M127" s="234" t="s">
        <v>31</v>
      </c>
      <c r="N127" s="235" t="s">
        <v>48</v>
      </c>
      <c r="O127" s="66"/>
      <c r="P127" s="184">
        <f>O127*H127</f>
        <v>0</v>
      </c>
      <c r="Q127" s="184">
        <v>1</v>
      </c>
      <c r="R127" s="184">
        <f>Q127*H127</f>
        <v>17.050999999999998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182</v>
      </c>
      <c r="AT127" s="186" t="s">
        <v>196</v>
      </c>
      <c r="AU127" s="186" t="s">
        <v>87</v>
      </c>
      <c r="AY127" s="19" t="s">
        <v>128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85</v>
      </c>
      <c r="BK127" s="187">
        <f>ROUND(I127*H127,2)</f>
        <v>0</v>
      </c>
      <c r="BL127" s="19" t="s">
        <v>135</v>
      </c>
      <c r="BM127" s="186" t="s">
        <v>199</v>
      </c>
    </row>
    <row r="128" spans="1:65" s="13" customFormat="1" ht="10.199999999999999">
      <c r="B128" s="193"/>
      <c r="C128" s="194"/>
      <c r="D128" s="195" t="s">
        <v>139</v>
      </c>
      <c r="E128" s="196" t="s">
        <v>31</v>
      </c>
      <c r="F128" s="197" t="s">
        <v>200</v>
      </c>
      <c r="G128" s="194"/>
      <c r="H128" s="198">
        <v>17.050999999999998</v>
      </c>
      <c r="I128" s="199"/>
      <c r="J128" s="194"/>
      <c r="K128" s="194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139</v>
      </c>
      <c r="AU128" s="204" t="s">
        <v>87</v>
      </c>
      <c r="AV128" s="13" t="s">
        <v>87</v>
      </c>
      <c r="AW128" s="13" t="s">
        <v>37</v>
      </c>
      <c r="AX128" s="13" t="s">
        <v>85</v>
      </c>
      <c r="AY128" s="204" t="s">
        <v>128</v>
      </c>
    </row>
    <row r="129" spans="1:65" s="2" customFormat="1" ht="34.799999999999997" customHeight="1">
      <c r="A129" s="36"/>
      <c r="B129" s="37"/>
      <c r="C129" s="175" t="s">
        <v>201</v>
      </c>
      <c r="D129" s="175" t="s">
        <v>130</v>
      </c>
      <c r="E129" s="176" t="s">
        <v>202</v>
      </c>
      <c r="F129" s="177" t="s">
        <v>203</v>
      </c>
      <c r="G129" s="178" t="s">
        <v>133</v>
      </c>
      <c r="H129" s="179">
        <v>63.15</v>
      </c>
      <c r="I129" s="180"/>
      <c r="J129" s="181">
        <f>ROUND(I129*H129,2)</f>
        <v>0</v>
      </c>
      <c r="K129" s="177" t="s">
        <v>134</v>
      </c>
      <c r="L129" s="41"/>
      <c r="M129" s="182" t="s">
        <v>31</v>
      </c>
      <c r="N129" s="183" t="s">
        <v>48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135</v>
      </c>
      <c r="AT129" s="186" t="s">
        <v>130</v>
      </c>
      <c r="AU129" s="186" t="s">
        <v>87</v>
      </c>
      <c r="AY129" s="19" t="s">
        <v>128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85</v>
      </c>
      <c r="BK129" s="187">
        <f>ROUND(I129*H129,2)</f>
        <v>0</v>
      </c>
      <c r="BL129" s="19" t="s">
        <v>135</v>
      </c>
      <c r="BM129" s="186" t="s">
        <v>204</v>
      </c>
    </row>
    <row r="130" spans="1:65" s="2" customFormat="1" ht="10.199999999999999">
      <c r="A130" s="36"/>
      <c r="B130" s="37"/>
      <c r="C130" s="38"/>
      <c r="D130" s="188" t="s">
        <v>137</v>
      </c>
      <c r="E130" s="38"/>
      <c r="F130" s="189" t="s">
        <v>205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137</v>
      </c>
      <c r="AU130" s="19" t="s">
        <v>87</v>
      </c>
    </row>
    <row r="131" spans="1:65" s="14" customFormat="1" ht="10.199999999999999">
      <c r="B131" s="205"/>
      <c r="C131" s="206"/>
      <c r="D131" s="195" t="s">
        <v>139</v>
      </c>
      <c r="E131" s="207" t="s">
        <v>31</v>
      </c>
      <c r="F131" s="208" t="s">
        <v>193</v>
      </c>
      <c r="G131" s="206"/>
      <c r="H131" s="207" t="s">
        <v>31</v>
      </c>
      <c r="I131" s="209"/>
      <c r="J131" s="206"/>
      <c r="K131" s="206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139</v>
      </c>
      <c r="AU131" s="214" t="s">
        <v>87</v>
      </c>
      <c r="AV131" s="14" t="s">
        <v>85</v>
      </c>
      <c r="AW131" s="14" t="s">
        <v>37</v>
      </c>
      <c r="AX131" s="14" t="s">
        <v>77</v>
      </c>
      <c r="AY131" s="214" t="s">
        <v>128</v>
      </c>
    </row>
    <row r="132" spans="1:65" s="13" customFormat="1" ht="10.199999999999999">
      <c r="B132" s="193"/>
      <c r="C132" s="194"/>
      <c r="D132" s="195" t="s">
        <v>139</v>
      </c>
      <c r="E132" s="196" t="s">
        <v>31</v>
      </c>
      <c r="F132" s="197" t="s">
        <v>194</v>
      </c>
      <c r="G132" s="194"/>
      <c r="H132" s="198">
        <v>63.15</v>
      </c>
      <c r="I132" s="199"/>
      <c r="J132" s="194"/>
      <c r="K132" s="194"/>
      <c r="L132" s="200"/>
      <c r="M132" s="201"/>
      <c r="N132" s="202"/>
      <c r="O132" s="202"/>
      <c r="P132" s="202"/>
      <c r="Q132" s="202"/>
      <c r="R132" s="202"/>
      <c r="S132" s="202"/>
      <c r="T132" s="203"/>
      <c r="AT132" s="204" t="s">
        <v>139</v>
      </c>
      <c r="AU132" s="204" t="s">
        <v>87</v>
      </c>
      <c r="AV132" s="13" t="s">
        <v>87</v>
      </c>
      <c r="AW132" s="13" t="s">
        <v>37</v>
      </c>
      <c r="AX132" s="13" t="s">
        <v>85</v>
      </c>
      <c r="AY132" s="204" t="s">
        <v>128</v>
      </c>
    </row>
    <row r="133" spans="1:65" s="2" customFormat="1" ht="14.4" customHeight="1">
      <c r="A133" s="36"/>
      <c r="B133" s="37"/>
      <c r="C133" s="226" t="s">
        <v>206</v>
      </c>
      <c r="D133" s="226" t="s">
        <v>196</v>
      </c>
      <c r="E133" s="227" t="s">
        <v>207</v>
      </c>
      <c r="F133" s="228" t="s">
        <v>208</v>
      </c>
      <c r="G133" s="229" t="s">
        <v>209</v>
      </c>
      <c r="H133" s="230">
        <v>3.1579999999999999</v>
      </c>
      <c r="I133" s="231"/>
      <c r="J133" s="232">
        <f>ROUND(I133*H133,2)</f>
        <v>0</v>
      </c>
      <c r="K133" s="228" t="s">
        <v>134</v>
      </c>
      <c r="L133" s="233"/>
      <c r="M133" s="234" t="s">
        <v>31</v>
      </c>
      <c r="N133" s="235" t="s">
        <v>48</v>
      </c>
      <c r="O133" s="66"/>
      <c r="P133" s="184">
        <f>O133*H133</f>
        <v>0</v>
      </c>
      <c r="Q133" s="184">
        <v>1E-3</v>
      </c>
      <c r="R133" s="184">
        <f>Q133*H133</f>
        <v>3.1579999999999998E-3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182</v>
      </c>
      <c r="AT133" s="186" t="s">
        <v>196</v>
      </c>
      <c r="AU133" s="186" t="s">
        <v>87</v>
      </c>
      <c r="AY133" s="19" t="s">
        <v>128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85</v>
      </c>
      <c r="BK133" s="187">
        <f>ROUND(I133*H133,2)</f>
        <v>0</v>
      </c>
      <c r="BL133" s="19" t="s">
        <v>135</v>
      </c>
      <c r="BM133" s="186" t="s">
        <v>210</v>
      </c>
    </row>
    <row r="134" spans="1:65" s="13" customFormat="1" ht="10.199999999999999">
      <c r="B134" s="193"/>
      <c r="C134" s="194"/>
      <c r="D134" s="195" t="s">
        <v>139</v>
      </c>
      <c r="E134" s="196" t="s">
        <v>31</v>
      </c>
      <c r="F134" s="197" t="s">
        <v>211</v>
      </c>
      <c r="G134" s="194"/>
      <c r="H134" s="198">
        <v>3.1579999999999999</v>
      </c>
      <c r="I134" s="199"/>
      <c r="J134" s="194"/>
      <c r="K134" s="194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139</v>
      </c>
      <c r="AU134" s="204" t="s">
        <v>87</v>
      </c>
      <c r="AV134" s="13" t="s">
        <v>87</v>
      </c>
      <c r="AW134" s="13" t="s">
        <v>37</v>
      </c>
      <c r="AX134" s="13" t="s">
        <v>85</v>
      </c>
      <c r="AY134" s="204" t="s">
        <v>128</v>
      </c>
    </row>
    <row r="135" spans="1:65" s="12" customFormat="1" ht="22.8" customHeight="1">
      <c r="B135" s="159"/>
      <c r="C135" s="160"/>
      <c r="D135" s="161" t="s">
        <v>76</v>
      </c>
      <c r="E135" s="173" t="s">
        <v>87</v>
      </c>
      <c r="F135" s="173" t="s">
        <v>212</v>
      </c>
      <c r="G135" s="160"/>
      <c r="H135" s="160"/>
      <c r="I135" s="163"/>
      <c r="J135" s="174">
        <f>BK135</f>
        <v>0</v>
      </c>
      <c r="K135" s="160"/>
      <c r="L135" s="165"/>
      <c r="M135" s="166"/>
      <c r="N135" s="167"/>
      <c r="O135" s="167"/>
      <c r="P135" s="168">
        <f>SUM(P136:P141)</f>
        <v>0</v>
      </c>
      <c r="Q135" s="167"/>
      <c r="R135" s="168">
        <f>SUM(R136:R141)</f>
        <v>0.95167504000000003</v>
      </c>
      <c r="S135" s="167"/>
      <c r="T135" s="169">
        <f>SUM(T136:T141)</f>
        <v>0</v>
      </c>
      <c r="AR135" s="170" t="s">
        <v>85</v>
      </c>
      <c r="AT135" s="171" t="s">
        <v>76</v>
      </c>
      <c r="AU135" s="171" t="s">
        <v>85</v>
      </c>
      <c r="AY135" s="170" t="s">
        <v>128</v>
      </c>
      <c r="BK135" s="172">
        <f>SUM(BK136:BK141)</f>
        <v>0</v>
      </c>
    </row>
    <row r="136" spans="1:65" s="2" customFormat="1" ht="22.2" customHeight="1">
      <c r="A136" s="36"/>
      <c r="B136" s="37"/>
      <c r="C136" s="175" t="s">
        <v>213</v>
      </c>
      <c r="D136" s="175" t="s">
        <v>130</v>
      </c>
      <c r="E136" s="176" t="s">
        <v>214</v>
      </c>
      <c r="F136" s="177" t="s">
        <v>215</v>
      </c>
      <c r="G136" s="178" t="s">
        <v>150</v>
      </c>
      <c r="H136" s="179">
        <v>0.30399999999999999</v>
      </c>
      <c r="I136" s="180"/>
      <c r="J136" s="181">
        <f>ROUND(I136*H136,2)</f>
        <v>0</v>
      </c>
      <c r="K136" s="177" t="s">
        <v>134</v>
      </c>
      <c r="L136" s="41"/>
      <c r="M136" s="182" t="s">
        <v>31</v>
      </c>
      <c r="N136" s="183" t="s">
        <v>48</v>
      </c>
      <c r="O136" s="66"/>
      <c r="P136" s="184">
        <f>O136*H136</f>
        <v>0</v>
      </c>
      <c r="Q136" s="184">
        <v>1.98</v>
      </c>
      <c r="R136" s="184">
        <f>Q136*H136</f>
        <v>0.60192000000000001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135</v>
      </c>
      <c r="AT136" s="186" t="s">
        <v>130</v>
      </c>
      <c r="AU136" s="186" t="s">
        <v>87</v>
      </c>
      <c r="AY136" s="19" t="s">
        <v>128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85</v>
      </c>
      <c r="BK136" s="187">
        <f>ROUND(I136*H136,2)</f>
        <v>0</v>
      </c>
      <c r="BL136" s="19" t="s">
        <v>135</v>
      </c>
      <c r="BM136" s="186" t="s">
        <v>216</v>
      </c>
    </row>
    <row r="137" spans="1:65" s="2" customFormat="1" ht="10.199999999999999">
      <c r="A137" s="36"/>
      <c r="B137" s="37"/>
      <c r="C137" s="38"/>
      <c r="D137" s="188" t="s">
        <v>137</v>
      </c>
      <c r="E137" s="38"/>
      <c r="F137" s="189" t="s">
        <v>217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137</v>
      </c>
      <c r="AU137" s="19" t="s">
        <v>87</v>
      </c>
    </row>
    <row r="138" spans="1:65" s="13" customFormat="1" ht="10.199999999999999">
      <c r="B138" s="193"/>
      <c r="C138" s="194"/>
      <c r="D138" s="195" t="s">
        <v>139</v>
      </c>
      <c r="E138" s="196" t="s">
        <v>31</v>
      </c>
      <c r="F138" s="197" t="s">
        <v>218</v>
      </c>
      <c r="G138" s="194"/>
      <c r="H138" s="198">
        <v>0.30399999999999999</v>
      </c>
      <c r="I138" s="199"/>
      <c r="J138" s="194"/>
      <c r="K138" s="194"/>
      <c r="L138" s="200"/>
      <c r="M138" s="201"/>
      <c r="N138" s="202"/>
      <c r="O138" s="202"/>
      <c r="P138" s="202"/>
      <c r="Q138" s="202"/>
      <c r="R138" s="202"/>
      <c r="S138" s="202"/>
      <c r="T138" s="203"/>
      <c r="AT138" s="204" t="s">
        <v>139</v>
      </c>
      <c r="AU138" s="204" t="s">
        <v>87</v>
      </c>
      <c r="AV138" s="13" t="s">
        <v>87</v>
      </c>
      <c r="AW138" s="13" t="s">
        <v>37</v>
      </c>
      <c r="AX138" s="13" t="s">
        <v>85</v>
      </c>
      <c r="AY138" s="204" t="s">
        <v>128</v>
      </c>
    </row>
    <row r="139" spans="1:65" s="2" customFormat="1" ht="22.2" customHeight="1">
      <c r="A139" s="36"/>
      <c r="B139" s="37"/>
      <c r="C139" s="175" t="s">
        <v>219</v>
      </c>
      <c r="D139" s="175" t="s">
        <v>130</v>
      </c>
      <c r="E139" s="176" t="s">
        <v>220</v>
      </c>
      <c r="F139" s="177" t="s">
        <v>221</v>
      </c>
      <c r="G139" s="178" t="s">
        <v>150</v>
      </c>
      <c r="H139" s="179">
        <v>0.152</v>
      </c>
      <c r="I139" s="180"/>
      <c r="J139" s="181">
        <f>ROUND(I139*H139,2)</f>
        <v>0</v>
      </c>
      <c r="K139" s="177" t="s">
        <v>134</v>
      </c>
      <c r="L139" s="41"/>
      <c r="M139" s="182" t="s">
        <v>31</v>
      </c>
      <c r="N139" s="183" t="s">
        <v>48</v>
      </c>
      <c r="O139" s="66"/>
      <c r="P139" s="184">
        <f>O139*H139</f>
        <v>0</v>
      </c>
      <c r="Q139" s="184">
        <v>2.3010199999999998</v>
      </c>
      <c r="R139" s="184">
        <f>Q139*H139</f>
        <v>0.34975503999999996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135</v>
      </c>
      <c r="AT139" s="186" t="s">
        <v>130</v>
      </c>
      <c r="AU139" s="186" t="s">
        <v>87</v>
      </c>
      <c r="AY139" s="19" t="s">
        <v>128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85</v>
      </c>
      <c r="BK139" s="187">
        <f>ROUND(I139*H139,2)</f>
        <v>0</v>
      </c>
      <c r="BL139" s="19" t="s">
        <v>135</v>
      </c>
      <c r="BM139" s="186" t="s">
        <v>222</v>
      </c>
    </row>
    <row r="140" spans="1:65" s="2" customFormat="1" ht="10.199999999999999">
      <c r="A140" s="36"/>
      <c r="B140" s="37"/>
      <c r="C140" s="38"/>
      <c r="D140" s="188" t="s">
        <v>137</v>
      </c>
      <c r="E140" s="38"/>
      <c r="F140" s="189" t="s">
        <v>223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137</v>
      </c>
      <c r="AU140" s="19" t="s">
        <v>87</v>
      </c>
    </row>
    <row r="141" spans="1:65" s="13" customFormat="1" ht="10.199999999999999">
      <c r="B141" s="193"/>
      <c r="C141" s="194"/>
      <c r="D141" s="195" t="s">
        <v>139</v>
      </c>
      <c r="E141" s="196" t="s">
        <v>31</v>
      </c>
      <c r="F141" s="197" t="s">
        <v>224</v>
      </c>
      <c r="G141" s="194"/>
      <c r="H141" s="198">
        <v>0.152</v>
      </c>
      <c r="I141" s="199"/>
      <c r="J141" s="194"/>
      <c r="K141" s="194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139</v>
      </c>
      <c r="AU141" s="204" t="s">
        <v>87</v>
      </c>
      <c r="AV141" s="13" t="s">
        <v>87</v>
      </c>
      <c r="AW141" s="13" t="s">
        <v>37</v>
      </c>
      <c r="AX141" s="13" t="s">
        <v>85</v>
      </c>
      <c r="AY141" s="204" t="s">
        <v>128</v>
      </c>
    </row>
    <row r="142" spans="1:65" s="12" customFormat="1" ht="22.8" customHeight="1">
      <c r="B142" s="159"/>
      <c r="C142" s="160"/>
      <c r="D142" s="161" t="s">
        <v>76</v>
      </c>
      <c r="E142" s="173" t="s">
        <v>147</v>
      </c>
      <c r="F142" s="173" t="s">
        <v>225</v>
      </c>
      <c r="G142" s="160"/>
      <c r="H142" s="160"/>
      <c r="I142" s="163"/>
      <c r="J142" s="174">
        <f>BK142</f>
        <v>0</v>
      </c>
      <c r="K142" s="160"/>
      <c r="L142" s="165"/>
      <c r="M142" s="166"/>
      <c r="N142" s="167"/>
      <c r="O142" s="167"/>
      <c r="P142" s="168">
        <f>SUM(P143:P164)</f>
        <v>0</v>
      </c>
      <c r="Q142" s="167"/>
      <c r="R142" s="168">
        <f>SUM(R143:R164)</f>
        <v>8.0944099999999999</v>
      </c>
      <c r="S142" s="167"/>
      <c r="T142" s="169">
        <f>SUM(T143:T164)</f>
        <v>0</v>
      </c>
      <c r="AR142" s="170" t="s">
        <v>85</v>
      </c>
      <c r="AT142" s="171" t="s">
        <v>76</v>
      </c>
      <c r="AU142" s="171" t="s">
        <v>85</v>
      </c>
      <c r="AY142" s="170" t="s">
        <v>128</v>
      </c>
      <c r="BK142" s="172">
        <f>SUM(BK143:BK164)</f>
        <v>0</v>
      </c>
    </row>
    <row r="143" spans="1:65" s="2" customFormat="1" ht="34.799999999999997" customHeight="1">
      <c r="A143" s="36"/>
      <c r="B143" s="37"/>
      <c r="C143" s="175" t="s">
        <v>8</v>
      </c>
      <c r="D143" s="175" t="s">
        <v>130</v>
      </c>
      <c r="E143" s="176" t="s">
        <v>226</v>
      </c>
      <c r="F143" s="177" t="s">
        <v>227</v>
      </c>
      <c r="G143" s="178" t="s">
        <v>133</v>
      </c>
      <c r="H143" s="179">
        <v>15.2</v>
      </c>
      <c r="I143" s="180"/>
      <c r="J143" s="181">
        <f>ROUND(I143*H143,2)</f>
        <v>0</v>
      </c>
      <c r="K143" s="177" t="s">
        <v>134</v>
      </c>
      <c r="L143" s="41"/>
      <c r="M143" s="182" t="s">
        <v>31</v>
      </c>
      <c r="N143" s="183" t="s">
        <v>48</v>
      </c>
      <c r="O143" s="66"/>
      <c r="P143" s="184">
        <f>O143*H143</f>
        <v>0</v>
      </c>
      <c r="Q143" s="184">
        <v>0.42831999999999998</v>
      </c>
      <c r="R143" s="184">
        <f>Q143*H143</f>
        <v>6.5104639999999998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135</v>
      </c>
      <c r="AT143" s="186" t="s">
        <v>130</v>
      </c>
      <c r="AU143" s="186" t="s">
        <v>87</v>
      </c>
      <c r="AY143" s="19" t="s">
        <v>128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85</v>
      </c>
      <c r="BK143" s="187">
        <f>ROUND(I143*H143,2)</f>
        <v>0</v>
      </c>
      <c r="BL143" s="19" t="s">
        <v>135</v>
      </c>
      <c r="BM143" s="186" t="s">
        <v>228</v>
      </c>
    </row>
    <row r="144" spans="1:65" s="2" customFormat="1" ht="10.199999999999999">
      <c r="A144" s="36"/>
      <c r="B144" s="37"/>
      <c r="C144" s="38"/>
      <c r="D144" s="188" t="s">
        <v>137</v>
      </c>
      <c r="E144" s="38"/>
      <c r="F144" s="189" t="s">
        <v>229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137</v>
      </c>
      <c r="AU144" s="19" t="s">
        <v>87</v>
      </c>
    </row>
    <row r="145" spans="1:65" s="13" customFormat="1" ht="10.199999999999999">
      <c r="B145" s="193"/>
      <c r="C145" s="194"/>
      <c r="D145" s="195" t="s">
        <v>139</v>
      </c>
      <c r="E145" s="196" t="s">
        <v>31</v>
      </c>
      <c r="F145" s="197" t="s">
        <v>230</v>
      </c>
      <c r="G145" s="194"/>
      <c r="H145" s="198">
        <v>15.2</v>
      </c>
      <c r="I145" s="199"/>
      <c r="J145" s="194"/>
      <c r="K145" s="194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139</v>
      </c>
      <c r="AU145" s="204" t="s">
        <v>87</v>
      </c>
      <c r="AV145" s="13" t="s">
        <v>87</v>
      </c>
      <c r="AW145" s="13" t="s">
        <v>37</v>
      </c>
      <c r="AX145" s="13" t="s">
        <v>85</v>
      </c>
      <c r="AY145" s="204" t="s">
        <v>128</v>
      </c>
    </row>
    <row r="146" spans="1:65" s="2" customFormat="1" ht="30" customHeight="1">
      <c r="A146" s="36"/>
      <c r="B146" s="37"/>
      <c r="C146" s="175" t="s">
        <v>231</v>
      </c>
      <c r="D146" s="175" t="s">
        <v>130</v>
      </c>
      <c r="E146" s="176" t="s">
        <v>232</v>
      </c>
      <c r="F146" s="177" t="s">
        <v>233</v>
      </c>
      <c r="G146" s="178" t="s">
        <v>143</v>
      </c>
      <c r="H146" s="179">
        <v>2.6</v>
      </c>
      <c r="I146" s="180"/>
      <c r="J146" s="181">
        <f>ROUND(I146*H146,2)</f>
        <v>0</v>
      </c>
      <c r="K146" s="177" t="s">
        <v>134</v>
      </c>
      <c r="L146" s="41"/>
      <c r="M146" s="182" t="s">
        <v>31</v>
      </c>
      <c r="N146" s="183" t="s">
        <v>48</v>
      </c>
      <c r="O146" s="66"/>
      <c r="P146" s="184">
        <f>O146*H146</f>
        <v>0</v>
      </c>
      <c r="Q146" s="184">
        <v>0.29757</v>
      </c>
      <c r="R146" s="184">
        <f>Q146*H146</f>
        <v>0.77368199999999998</v>
      </c>
      <c r="S146" s="184">
        <v>0</v>
      </c>
      <c r="T146" s="185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6" t="s">
        <v>135</v>
      </c>
      <c r="AT146" s="186" t="s">
        <v>130</v>
      </c>
      <c r="AU146" s="186" t="s">
        <v>87</v>
      </c>
      <c r="AY146" s="19" t="s">
        <v>128</v>
      </c>
      <c r="BE146" s="187">
        <f>IF(N146="základní",J146,0)</f>
        <v>0</v>
      </c>
      <c r="BF146" s="187">
        <f>IF(N146="snížená",J146,0)</f>
        <v>0</v>
      </c>
      <c r="BG146" s="187">
        <f>IF(N146="zákl. přenesená",J146,0)</f>
        <v>0</v>
      </c>
      <c r="BH146" s="187">
        <f>IF(N146="sníž. přenesená",J146,0)</f>
        <v>0</v>
      </c>
      <c r="BI146" s="187">
        <f>IF(N146="nulová",J146,0)</f>
        <v>0</v>
      </c>
      <c r="BJ146" s="19" t="s">
        <v>85</v>
      </c>
      <c r="BK146" s="187">
        <f>ROUND(I146*H146,2)</f>
        <v>0</v>
      </c>
      <c r="BL146" s="19" t="s">
        <v>135</v>
      </c>
      <c r="BM146" s="186" t="s">
        <v>234</v>
      </c>
    </row>
    <row r="147" spans="1:65" s="2" customFormat="1" ht="10.199999999999999">
      <c r="A147" s="36"/>
      <c r="B147" s="37"/>
      <c r="C147" s="38"/>
      <c r="D147" s="188" t="s">
        <v>137</v>
      </c>
      <c r="E147" s="38"/>
      <c r="F147" s="189" t="s">
        <v>235</v>
      </c>
      <c r="G147" s="38"/>
      <c r="H147" s="38"/>
      <c r="I147" s="190"/>
      <c r="J147" s="38"/>
      <c r="K147" s="38"/>
      <c r="L147" s="41"/>
      <c r="M147" s="191"/>
      <c r="N147" s="192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137</v>
      </c>
      <c r="AU147" s="19" t="s">
        <v>87</v>
      </c>
    </row>
    <row r="148" spans="1:65" s="14" customFormat="1" ht="10.199999999999999">
      <c r="B148" s="205"/>
      <c r="C148" s="206"/>
      <c r="D148" s="195" t="s">
        <v>139</v>
      </c>
      <c r="E148" s="207" t="s">
        <v>31</v>
      </c>
      <c r="F148" s="208" t="s">
        <v>236</v>
      </c>
      <c r="G148" s="206"/>
      <c r="H148" s="207" t="s">
        <v>31</v>
      </c>
      <c r="I148" s="209"/>
      <c r="J148" s="206"/>
      <c r="K148" s="206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139</v>
      </c>
      <c r="AU148" s="214" t="s">
        <v>87</v>
      </c>
      <c r="AV148" s="14" t="s">
        <v>85</v>
      </c>
      <c r="AW148" s="14" t="s">
        <v>37</v>
      </c>
      <c r="AX148" s="14" t="s">
        <v>77</v>
      </c>
      <c r="AY148" s="214" t="s">
        <v>128</v>
      </c>
    </row>
    <row r="149" spans="1:65" s="13" customFormat="1" ht="10.199999999999999">
      <c r="B149" s="193"/>
      <c r="C149" s="194"/>
      <c r="D149" s="195" t="s">
        <v>139</v>
      </c>
      <c r="E149" s="196" t="s">
        <v>31</v>
      </c>
      <c r="F149" s="197" t="s">
        <v>237</v>
      </c>
      <c r="G149" s="194"/>
      <c r="H149" s="198">
        <v>2.6</v>
      </c>
      <c r="I149" s="199"/>
      <c r="J149" s="194"/>
      <c r="K149" s="194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139</v>
      </c>
      <c r="AU149" s="204" t="s">
        <v>87</v>
      </c>
      <c r="AV149" s="13" t="s">
        <v>87</v>
      </c>
      <c r="AW149" s="13" t="s">
        <v>37</v>
      </c>
      <c r="AX149" s="13" t="s">
        <v>85</v>
      </c>
      <c r="AY149" s="204" t="s">
        <v>128</v>
      </c>
    </row>
    <row r="150" spans="1:65" s="2" customFormat="1" ht="14.4" customHeight="1">
      <c r="A150" s="36"/>
      <c r="B150" s="37"/>
      <c r="C150" s="226" t="s">
        <v>238</v>
      </c>
      <c r="D150" s="226" t="s">
        <v>196</v>
      </c>
      <c r="E150" s="227" t="s">
        <v>239</v>
      </c>
      <c r="F150" s="228" t="s">
        <v>240</v>
      </c>
      <c r="G150" s="229" t="s">
        <v>241</v>
      </c>
      <c r="H150" s="230">
        <v>15</v>
      </c>
      <c r="I150" s="231"/>
      <c r="J150" s="232">
        <f>ROUND(I150*H150,2)</f>
        <v>0</v>
      </c>
      <c r="K150" s="228" t="s">
        <v>31</v>
      </c>
      <c r="L150" s="233"/>
      <c r="M150" s="234" t="s">
        <v>31</v>
      </c>
      <c r="N150" s="235" t="s">
        <v>48</v>
      </c>
      <c r="O150" s="66"/>
      <c r="P150" s="184">
        <f>O150*H150</f>
        <v>0</v>
      </c>
      <c r="Q150" s="184">
        <v>5.0999999999999997E-2</v>
      </c>
      <c r="R150" s="184">
        <f>Q150*H150</f>
        <v>0.7649999999999999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182</v>
      </c>
      <c r="AT150" s="186" t="s">
        <v>196</v>
      </c>
      <c r="AU150" s="186" t="s">
        <v>87</v>
      </c>
      <c r="AY150" s="19" t="s">
        <v>128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85</v>
      </c>
      <c r="BK150" s="187">
        <f>ROUND(I150*H150,2)</f>
        <v>0</v>
      </c>
      <c r="BL150" s="19" t="s">
        <v>135</v>
      </c>
      <c r="BM150" s="186" t="s">
        <v>242</v>
      </c>
    </row>
    <row r="151" spans="1:65" s="14" customFormat="1" ht="10.199999999999999">
      <c r="B151" s="205"/>
      <c r="C151" s="206"/>
      <c r="D151" s="195" t="s">
        <v>139</v>
      </c>
      <c r="E151" s="207" t="s">
        <v>31</v>
      </c>
      <c r="F151" s="208" t="s">
        <v>243</v>
      </c>
      <c r="G151" s="206"/>
      <c r="H151" s="207" t="s">
        <v>31</v>
      </c>
      <c r="I151" s="209"/>
      <c r="J151" s="206"/>
      <c r="K151" s="206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139</v>
      </c>
      <c r="AU151" s="214" t="s">
        <v>87</v>
      </c>
      <c r="AV151" s="14" t="s">
        <v>85</v>
      </c>
      <c r="AW151" s="14" t="s">
        <v>37</v>
      </c>
      <c r="AX151" s="14" t="s">
        <v>77</v>
      </c>
      <c r="AY151" s="214" t="s">
        <v>128</v>
      </c>
    </row>
    <row r="152" spans="1:65" s="14" customFormat="1" ht="10.199999999999999">
      <c r="B152" s="205"/>
      <c r="C152" s="206"/>
      <c r="D152" s="195" t="s">
        <v>139</v>
      </c>
      <c r="E152" s="207" t="s">
        <v>31</v>
      </c>
      <c r="F152" s="208" t="s">
        <v>244</v>
      </c>
      <c r="G152" s="206"/>
      <c r="H152" s="207" t="s">
        <v>31</v>
      </c>
      <c r="I152" s="209"/>
      <c r="J152" s="206"/>
      <c r="K152" s="206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139</v>
      </c>
      <c r="AU152" s="214" t="s">
        <v>87</v>
      </c>
      <c r="AV152" s="14" t="s">
        <v>85</v>
      </c>
      <c r="AW152" s="14" t="s">
        <v>37</v>
      </c>
      <c r="AX152" s="14" t="s">
        <v>77</v>
      </c>
      <c r="AY152" s="214" t="s">
        <v>128</v>
      </c>
    </row>
    <row r="153" spans="1:65" s="13" customFormat="1" ht="10.199999999999999">
      <c r="B153" s="193"/>
      <c r="C153" s="194"/>
      <c r="D153" s="195" t="s">
        <v>139</v>
      </c>
      <c r="E153" s="196" t="s">
        <v>31</v>
      </c>
      <c r="F153" s="197" t="s">
        <v>8</v>
      </c>
      <c r="G153" s="194"/>
      <c r="H153" s="198">
        <v>15</v>
      </c>
      <c r="I153" s="199"/>
      <c r="J153" s="194"/>
      <c r="K153" s="194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139</v>
      </c>
      <c r="AU153" s="204" t="s">
        <v>87</v>
      </c>
      <c r="AV153" s="13" t="s">
        <v>87</v>
      </c>
      <c r="AW153" s="13" t="s">
        <v>37</v>
      </c>
      <c r="AX153" s="13" t="s">
        <v>77</v>
      </c>
      <c r="AY153" s="204" t="s">
        <v>128</v>
      </c>
    </row>
    <row r="154" spans="1:65" s="15" customFormat="1" ht="10.199999999999999">
      <c r="B154" s="215"/>
      <c r="C154" s="216"/>
      <c r="D154" s="195" t="s">
        <v>139</v>
      </c>
      <c r="E154" s="217" t="s">
        <v>31</v>
      </c>
      <c r="F154" s="218" t="s">
        <v>157</v>
      </c>
      <c r="G154" s="216"/>
      <c r="H154" s="219">
        <v>15</v>
      </c>
      <c r="I154" s="220"/>
      <c r="J154" s="216"/>
      <c r="K154" s="216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139</v>
      </c>
      <c r="AU154" s="225" t="s">
        <v>87</v>
      </c>
      <c r="AV154" s="15" t="s">
        <v>135</v>
      </c>
      <c r="AW154" s="15" t="s">
        <v>37</v>
      </c>
      <c r="AX154" s="15" t="s">
        <v>85</v>
      </c>
      <c r="AY154" s="225" t="s">
        <v>128</v>
      </c>
    </row>
    <row r="155" spans="1:65" s="2" customFormat="1" ht="19.8" customHeight="1">
      <c r="A155" s="36"/>
      <c r="B155" s="37"/>
      <c r="C155" s="175" t="s">
        <v>245</v>
      </c>
      <c r="D155" s="175" t="s">
        <v>130</v>
      </c>
      <c r="E155" s="176" t="s">
        <v>246</v>
      </c>
      <c r="F155" s="177" t="s">
        <v>247</v>
      </c>
      <c r="G155" s="178" t="s">
        <v>143</v>
      </c>
      <c r="H155" s="179">
        <v>30.4</v>
      </c>
      <c r="I155" s="180"/>
      <c r="J155" s="181">
        <f>ROUND(I155*H155,2)</f>
        <v>0</v>
      </c>
      <c r="K155" s="177" t="s">
        <v>134</v>
      </c>
      <c r="L155" s="41"/>
      <c r="M155" s="182" t="s">
        <v>31</v>
      </c>
      <c r="N155" s="183" t="s">
        <v>48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135</v>
      </c>
      <c r="AT155" s="186" t="s">
        <v>130</v>
      </c>
      <c r="AU155" s="186" t="s">
        <v>87</v>
      </c>
      <c r="AY155" s="19" t="s">
        <v>128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85</v>
      </c>
      <c r="BK155" s="187">
        <f>ROUND(I155*H155,2)</f>
        <v>0</v>
      </c>
      <c r="BL155" s="19" t="s">
        <v>135</v>
      </c>
      <c r="BM155" s="186" t="s">
        <v>248</v>
      </c>
    </row>
    <row r="156" spans="1:65" s="2" customFormat="1" ht="10.199999999999999">
      <c r="A156" s="36"/>
      <c r="B156" s="37"/>
      <c r="C156" s="38"/>
      <c r="D156" s="188" t="s">
        <v>137</v>
      </c>
      <c r="E156" s="38"/>
      <c r="F156" s="189" t="s">
        <v>249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137</v>
      </c>
      <c r="AU156" s="19" t="s">
        <v>87</v>
      </c>
    </row>
    <row r="157" spans="1:65" s="13" customFormat="1" ht="10.199999999999999">
      <c r="B157" s="193"/>
      <c r="C157" s="194"/>
      <c r="D157" s="195" t="s">
        <v>139</v>
      </c>
      <c r="E157" s="196" t="s">
        <v>31</v>
      </c>
      <c r="F157" s="197" t="s">
        <v>250</v>
      </c>
      <c r="G157" s="194"/>
      <c r="H157" s="198">
        <v>30.4</v>
      </c>
      <c r="I157" s="199"/>
      <c r="J157" s="194"/>
      <c r="K157" s="194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139</v>
      </c>
      <c r="AU157" s="204" t="s">
        <v>87</v>
      </c>
      <c r="AV157" s="13" t="s">
        <v>87</v>
      </c>
      <c r="AW157" s="13" t="s">
        <v>37</v>
      </c>
      <c r="AX157" s="13" t="s">
        <v>85</v>
      </c>
      <c r="AY157" s="204" t="s">
        <v>128</v>
      </c>
    </row>
    <row r="158" spans="1:65" s="2" customFormat="1" ht="22.2" customHeight="1">
      <c r="A158" s="36"/>
      <c r="B158" s="37"/>
      <c r="C158" s="175" t="s">
        <v>251</v>
      </c>
      <c r="D158" s="175" t="s">
        <v>130</v>
      </c>
      <c r="E158" s="176" t="s">
        <v>252</v>
      </c>
      <c r="F158" s="177" t="s">
        <v>253</v>
      </c>
      <c r="G158" s="178" t="s">
        <v>143</v>
      </c>
      <c r="H158" s="179">
        <v>7.6</v>
      </c>
      <c r="I158" s="180"/>
      <c r="J158" s="181">
        <f>ROUND(I158*H158,2)</f>
        <v>0</v>
      </c>
      <c r="K158" s="177" t="s">
        <v>134</v>
      </c>
      <c r="L158" s="41"/>
      <c r="M158" s="182" t="s">
        <v>31</v>
      </c>
      <c r="N158" s="183" t="s">
        <v>48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135</v>
      </c>
      <c r="AT158" s="186" t="s">
        <v>130</v>
      </c>
      <c r="AU158" s="186" t="s">
        <v>87</v>
      </c>
      <c r="AY158" s="19" t="s">
        <v>128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85</v>
      </c>
      <c r="BK158" s="187">
        <f>ROUND(I158*H158,2)</f>
        <v>0</v>
      </c>
      <c r="BL158" s="19" t="s">
        <v>135</v>
      </c>
      <c r="BM158" s="186" t="s">
        <v>254</v>
      </c>
    </row>
    <row r="159" spans="1:65" s="2" customFormat="1" ht="10.199999999999999">
      <c r="A159" s="36"/>
      <c r="B159" s="37"/>
      <c r="C159" s="38"/>
      <c r="D159" s="188" t="s">
        <v>137</v>
      </c>
      <c r="E159" s="38"/>
      <c r="F159" s="189" t="s">
        <v>255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137</v>
      </c>
      <c r="AU159" s="19" t="s">
        <v>87</v>
      </c>
    </row>
    <row r="160" spans="1:65" s="13" customFormat="1" ht="10.199999999999999">
      <c r="B160" s="193"/>
      <c r="C160" s="194"/>
      <c r="D160" s="195" t="s">
        <v>139</v>
      </c>
      <c r="E160" s="196" t="s">
        <v>31</v>
      </c>
      <c r="F160" s="197" t="s">
        <v>256</v>
      </c>
      <c r="G160" s="194"/>
      <c r="H160" s="198">
        <v>7.6</v>
      </c>
      <c r="I160" s="199"/>
      <c r="J160" s="194"/>
      <c r="K160" s="194"/>
      <c r="L160" s="200"/>
      <c r="M160" s="201"/>
      <c r="N160" s="202"/>
      <c r="O160" s="202"/>
      <c r="P160" s="202"/>
      <c r="Q160" s="202"/>
      <c r="R160" s="202"/>
      <c r="S160" s="202"/>
      <c r="T160" s="203"/>
      <c r="AT160" s="204" t="s">
        <v>139</v>
      </c>
      <c r="AU160" s="204" t="s">
        <v>87</v>
      </c>
      <c r="AV160" s="13" t="s">
        <v>87</v>
      </c>
      <c r="AW160" s="13" t="s">
        <v>37</v>
      </c>
      <c r="AX160" s="13" t="s">
        <v>85</v>
      </c>
      <c r="AY160" s="204" t="s">
        <v>128</v>
      </c>
    </row>
    <row r="161" spans="1:65" s="2" customFormat="1" ht="34.799999999999997" customHeight="1">
      <c r="A161" s="36"/>
      <c r="B161" s="37"/>
      <c r="C161" s="175" t="s">
        <v>257</v>
      </c>
      <c r="D161" s="175" t="s">
        <v>130</v>
      </c>
      <c r="E161" s="176" t="s">
        <v>258</v>
      </c>
      <c r="F161" s="177" t="s">
        <v>259</v>
      </c>
      <c r="G161" s="178" t="s">
        <v>143</v>
      </c>
      <c r="H161" s="179">
        <v>94.3</v>
      </c>
      <c r="I161" s="180"/>
      <c r="J161" s="181">
        <f>ROUND(I161*H161,2)</f>
        <v>0</v>
      </c>
      <c r="K161" s="177" t="s">
        <v>134</v>
      </c>
      <c r="L161" s="41"/>
      <c r="M161" s="182" t="s">
        <v>31</v>
      </c>
      <c r="N161" s="183" t="s">
        <v>48</v>
      </c>
      <c r="O161" s="66"/>
      <c r="P161" s="184">
        <f>O161*H161</f>
        <v>0</v>
      </c>
      <c r="Q161" s="184">
        <v>4.8000000000000001E-4</v>
      </c>
      <c r="R161" s="184">
        <f>Q161*H161</f>
        <v>4.5263999999999999E-2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135</v>
      </c>
      <c r="AT161" s="186" t="s">
        <v>130</v>
      </c>
      <c r="AU161" s="186" t="s">
        <v>87</v>
      </c>
      <c r="AY161" s="19" t="s">
        <v>128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85</v>
      </c>
      <c r="BK161" s="187">
        <f>ROUND(I161*H161,2)</f>
        <v>0</v>
      </c>
      <c r="BL161" s="19" t="s">
        <v>135</v>
      </c>
      <c r="BM161" s="186" t="s">
        <v>260</v>
      </c>
    </row>
    <row r="162" spans="1:65" s="2" customFormat="1" ht="10.199999999999999">
      <c r="A162" s="36"/>
      <c r="B162" s="37"/>
      <c r="C162" s="38"/>
      <c r="D162" s="188" t="s">
        <v>137</v>
      </c>
      <c r="E162" s="38"/>
      <c r="F162" s="189" t="s">
        <v>261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137</v>
      </c>
      <c r="AU162" s="19" t="s">
        <v>87</v>
      </c>
    </row>
    <row r="163" spans="1:65" s="14" customFormat="1" ht="10.199999999999999">
      <c r="B163" s="205"/>
      <c r="C163" s="206"/>
      <c r="D163" s="195" t="s">
        <v>139</v>
      </c>
      <c r="E163" s="207" t="s">
        <v>31</v>
      </c>
      <c r="F163" s="208" t="s">
        <v>262</v>
      </c>
      <c r="G163" s="206"/>
      <c r="H163" s="207" t="s">
        <v>31</v>
      </c>
      <c r="I163" s="209"/>
      <c r="J163" s="206"/>
      <c r="K163" s="206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139</v>
      </c>
      <c r="AU163" s="214" t="s">
        <v>87</v>
      </c>
      <c r="AV163" s="14" t="s">
        <v>85</v>
      </c>
      <c r="AW163" s="14" t="s">
        <v>37</v>
      </c>
      <c r="AX163" s="14" t="s">
        <v>77</v>
      </c>
      <c r="AY163" s="214" t="s">
        <v>128</v>
      </c>
    </row>
    <row r="164" spans="1:65" s="13" customFormat="1" ht="10.199999999999999">
      <c r="B164" s="193"/>
      <c r="C164" s="194"/>
      <c r="D164" s="195" t="s">
        <v>139</v>
      </c>
      <c r="E164" s="196" t="s">
        <v>31</v>
      </c>
      <c r="F164" s="197" t="s">
        <v>263</v>
      </c>
      <c r="G164" s="194"/>
      <c r="H164" s="198">
        <v>94.3</v>
      </c>
      <c r="I164" s="199"/>
      <c r="J164" s="194"/>
      <c r="K164" s="194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139</v>
      </c>
      <c r="AU164" s="204" t="s">
        <v>87</v>
      </c>
      <c r="AV164" s="13" t="s">
        <v>87</v>
      </c>
      <c r="AW164" s="13" t="s">
        <v>37</v>
      </c>
      <c r="AX164" s="13" t="s">
        <v>85</v>
      </c>
      <c r="AY164" s="204" t="s">
        <v>128</v>
      </c>
    </row>
    <row r="165" spans="1:65" s="12" customFormat="1" ht="22.8" customHeight="1">
      <c r="B165" s="159"/>
      <c r="C165" s="160"/>
      <c r="D165" s="161" t="s">
        <v>76</v>
      </c>
      <c r="E165" s="173" t="s">
        <v>164</v>
      </c>
      <c r="F165" s="173" t="s">
        <v>264</v>
      </c>
      <c r="G165" s="160"/>
      <c r="H165" s="160"/>
      <c r="I165" s="163"/>
      <c r="J165" s="174">
        <f>BK165</f>
        <v>0</v>
      </c>
      <c r="K165" s="160"/>
      <c r="L165" s="165"/>
      <c r="M165" s="166"/>
      <c r="N165" s="167"/>
      <c r="O165" s="167"/>
      <c r="P165" s="168">
        <f>SUM(P166:P206)</f>
        <v>0</v>
      </c>
      <c r="Q165" s="167"/>
      <c r="R165" s="168">
        <f>SUM(R166:R206)</f>
        <v>21.399024999999998</v>
      </c>
      <c r="S165" s="167"/>
      <c r="T165" s="169">
        <f>SUM(T166:T206)</f>
        <v>0</v>
      </c>
      <c r="AR165" s="170" t="s">
        <v>85</v>
      </c>
      <c r="AT165" s="171" t="s">
        <v>76</v>
      </c>
      <c r="AU165" s="171" t="s">
        <v>85</v>
      </c>
      <c r="AY165" s="170" t="s">
        <v>128</v>
      </c>
      <c r="BK165" s="172">
        <f>SUM(BK166:BK206)</f>
        <v>0</v>
      </c>
    </row>
    <row r="166" spans="1:65" s="2" customFormat="1" ht="40.200000000000003" customHeight="1">
      <c r="A166" s="36"/>
      <c r="B166" s="37"/>
      <c r="C166" s="175" t="s">
        <v>7</v>
      </c>
      <c r="D166" s="175" t="s">
        <v>130</v>
      </c>
      <c r="E166" s="176" t="s">
        <v>265</v>
      </c>
      <c r="F166" s="177" t="s">
        <v>266</v>
      </c>
      <c r="G166" s="178" t="s">
        <v>133</v>
      </c>
      <c r="H166" s="179">
        <v>1.75</v>
      </c>
      <c r="I166" s="180"/>
      <c r="J166" s="181">
        <f>ROUND(I166*H166,2)</f>
        <v>0</v>
      </c>
      <c r="K166" s="177" t="s">
        <v>134</v>
      </c>
      <c r="L166" s="41"/>
      <c r="M166" s="182" t="s">
        <v>31</v>
      </c>
      <c r="N166" s="183" t="s">
        <v>48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135</v>
      </c>
      <c r="AT166" s="186" t="s">
        <v>130</v>
      </c>
      <c r="AU166" s="186" t="s">
        <v>87</v>
      </c>
      <c r="AY166" s="19" t="s">
        <v>128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85</v>
      </c>
      <c r="BK166" s="187">
        <f>ROUND(I166*H166,2)</f>
        <v>0</v>
      </c>
      <c r="BL166" s="19" t="s">
        <v>135</v>
      </c>
      <c r="BM166" s="186" t="s">
        <v>267</v>
      </c>
    </row>
    <row r="167" spans="1:65" s="2" customFormat="1" ht="10.199999999999999">
      <c r="A167" s="36"/>
      <c r="B167" s="37"/>
      <c r="C167" s="38"/>
      <c r="D167" s="188" t="s">
        <v>137</v>
      </c>
      <c r="E167" s="38"/>
      <c r="F167" s="189" t="s">
        <v>268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137</v>
      </c>
      <c r="AU167" s="19" t="s">
        <v>87</v>
      </c>
    </row>
    <row r="168" spans="1:65" s="14" customFormat="1" ht="10.199999999999999">
      <c r="B168" s="205"/>
      <c r="C168" s="206"/>
      <c r="D168" s="195" t="s">
        <v>139</v>
      </c>
      <c r="E168" s="207" t="s">
        <v>31</v>
      </c>
      <c r="F168" s="208" t="s">
        <v>236</v>
      </c>
      <c r="G168" s="206"/>
      <c r="H168" s="207" t="s">
        <v>31</v>
      </c>
      <c r="I168" s="209"/>
      <c r="J168" s="206"/>
      <c r="K168" s="206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139</v>
      </c>
      <c r="AU168" s="214" t="s">
        <v>87</v>
      </c>
      <c r="AV168" s="14" t="s">
        <v>85</v>
      </c>
      <c r="AW168" s="14" t="s">
        <v>37</v>
      </c>
      <c r="AX168" s="14" t="s">
        <v>77</v>
      </c>
      <c r="AY168" s="214" t="s">
        <v>128</v>
      </c>
    </row>
    <row r="169" spans="1:65" s="13" customFormat="1" ht="10.199999999999999">
      <c r="B169" s="193"/>
      <c r="C169" s="194"/>
      <c r="D169" s="195" t="s">
        <v>139</v>
      </c>
      <c r="E169" s="196" t="s">
        <v>31</v>
      </c>
      <c r="F169" s="197" t="s">
        <v>269</v>
      </c>
      <c r="G169" s="194"/>
      <c r="H169" s="198">
        <v>1.75</v>
      </c>
      <c r="I169" s="199"/>
      <c r="J169" s="194"/>
      <c r="K169" s="194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139</v>
      </c>
      <c r="AU169" s="204" t="s">
        <v>87</v>
      </c>
      <c r="AV169" s="13" t="s">
        <v>87</v>
      </c>
      <c r="AW169" s="13" t="s">
        <v>37</v>
      </c>
      <c r="AX169" s="13" t="s">
        <v>85</v>
      </c>
      <c r="AY169" s="204" t="s">
        <v>128</v>
      </c>
    </row>
    <row r="170" spans="1:65" s="2" customFormat="1" ht="30" customHeight="1">
      <c r="A170" s="36"/>
      <c r="B170" s="37"/>
      <c r="C170" s="175" t="s">
        <v>270</v>
      </c>
      <c r="D170" s="175" t="s">
        <v>130</v>
      </c>
      <c r="E170" s="176" t="s">
        <v>271</v>
      </c>
      <c r="F170" s="177" t="s">
        <v>272</v>
      </c>
      <c r="G170" s="178" t="s">
        <v>133</v>
      </c>
      <c r="H170" s="179">
        <v>21.5</v>
      </c>
      <c r="I170" s="180"/>
      <c r="J170" s="181">
        <f>ROUND(I170*H170,2)</f>
        <v>0</v>
      </c>
      <c r="K170" s="177" t="s">
        <v>134</v>
      </c>
      <c r="L170" s="41"/>
      <c r="M170" s="182" t="s">
        <v>31</v>
      </c>
      <c r="N170" s="183" t="s">
        <v>48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135</v>
      </c>
      <c r="AT170" s="186" t="s">
        <v>130</v>
      </c>
      <c r="AU170" s="186" t="s">
        <v>87</v>
      </c>
      <c r="AY170" s="19" t="s">
        <v>128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85</v>
      </c>
      <c r="BK170" s="187">
        <f>ROUND(I170*H170,2)</f>
        <v>0</v>
      </c>
      <c r="BL170" s="19" t="s">
        <v>135</v>
      </c>
      <c r="BM170" s="186" t="s">
        <v>273</v>
      </c>
    </row>
    <row r="171" spans="1:65" s="2" customFormat="1" ht="10.199999999999999">
      <c r="A171" s="36"/>
      <c r="B171" s="37"/>
      <c r="C171" s="38"/>
      <c r="D171" s="188" t="s">
        <v>137</v>
      </c>
      <c r="E171" s="38"/>
      <c r="F171" s="189" t="s">
        <v>274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137</v>
      </c>
      <c r="AU171" s="19" t="s">
        <v>87</v>
      </c>
    </row>
    <row r="172" spans="1:65" s="14" customFormat="1" ht="10.199999999999999">
      <c r="B172" s="205"/>
      <c r="C172" s="206"/>
      <c r="D172" s="195" t="s">
        <v>139</v>
      </c>
      <c r="E172" s="207" t="s">
        <v>31</v>
      </c>
      <c r="F172" s="208" t="s">
        <v>275</v>
      </c>
      <c r="G172" s="206"/>
      <c r="H172" s="207" t="s">
        <v>31</v>
      </c>
      <c r="I172" s="209"/>
      <c r="J172" s="206"/>
      <c r="K172" s="206"/>
      <c r="L172" s="210"/>
      <c r="M172" s="211"/>
      <c r="N172" s="212"/>
      <c r="O172" s="212"/>
      <c r="P172" s="212"/>
      <c r="Q172" s="212"/>
      <c r="R172" s="212"/>
      <c r="S172" s="212"/>
      <c r="T172" s="213"/>
      <c r="AT172" s="214" t="s">
        <v>139</v>
      </c>
      <c r="AU172" s="214" t="s">
        <v>87</v>
      </c>
      <c r="AV172" s="14" t="s">
        <v>85</v>
      </c>
      <c r="AW172" s="14" t="s">
        <v>37</v>
      </c>
      <c r="AX172" s="14" t="s">
        <v>77</v>
      </c>
      <c r="AY172" s="214" t="s">
        <v>128</v>
      </c>
    </row>
    <row r="173" spans="1:65" s="13" customFormat="1" ht="10.199999999999999">
      <c r="B173" s="193"/>
      <c r="C173" s="194"/>
      <c r="D173" s="195" t="s">
        <v>139</v>
      </c>
      <c r="E173" s="196" t="s">
        <v>31</v>
      </c>
      <c r="F173" s="197" t="s">
        <v>276</v>
      </c>
      <c r="G173" s="194"/>
      <c r="H173" s="198">
        <v>21.5</v>
      </c>
      <c r="I173" s="199"/>
      <c r="J173" s="194"/>
      <c r="K173" s="194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139</v>
      </c>
      <c r="AU173" s="204" t="s">
        <v>87</v>
      </c>
      <c r="AV173" s="13" t="s">
        <v>87</v>
      </c>
      <c r="AW173" s="13" t="s">
        <v>37</v>
      </c>
      <c r="AX173" s="13" t="s">
        <v>77</v>
      </c>
      <c r="AY173" s="204" t="s">
        <v>128</v>
      </c>
    </row>
    <row r="174" spans="1:65" s="15" customFormat="1" ht="10.199999999999999">
      <c r="B174" s="215"/>
      <c r="C174" s="216"/>
      <c r="D174" s="195" t="s">
        <v>139</v>
      </c>
      <c r="E174" s="217" t="s">
        <v>31</v>
      </c>
      <c r="F174" s="218" t="s">
        <v>157</v>
      </c>
      <c r="G174" s="216"/>
      <c r="H174" s="219">
        <v>21.5</v>
      </c>
      <c r="I174" s="220"/>
      <c r="J174" s="216"/>
      <c r="K174" s="216"/>
      <c r="L174" s="221"/>
      <c r="M174" s="222"/>
      <c r="N174" s="223"/>
      <c r="O174" s="223"/>
      <c r="P174" s="223"/>
      <c r="Q174" s="223"/>
      <c r="R174" s="223"/>
      <c r="S174" s="223"/>
      <c r="T174" s="224"/>
      <c r="AT174" s="225" t="s">
        <v>139</v>
      </c>
      <c r="AU174" s="225" t="s">
        <v>87</v>
      </c>
      <c r="AV174" s="15" t="s">
        <v>135</v>
      </c>
      <c r="AW174" s="15" t="s">
        <v>37</v>
      </c>
      <c r="AX174" s="15" t="s">
        <v>85</v>
      </c>
      <c r="AY174" s="225" t="s">
        <v>128</v>
      </c>
    </row>
    <row r="175" spans="1:65" s="2" customFormat="1" ht="30" customHeight="1">
      <c r="A175" s="36"/>
      <c r="B175" s="37"/>
      <c r="C175" s="175" t="s">
        <v>277</v>
      </c>
      <c r="D175" s="175" t="s">
        <v>130</v>
      </c>
      <c r="E175" s="176" t="s">
        <v>278</v>
      </c>
      <c r="F175" s="177" t="s">
        <v>279</v>
      </c>
      <c r="G175" s="178" t="s">
        <v>133</v>
      </c>
      <c r="H175" s="179">
        <v>83.4</v>
      </c>
      <c r="I175" s="180"/>
      <c r="J175" s="181">
        <f>ROUND(I175*H175,2)</f>
        <v>0</v>
      </c>
      <c r="K175" s="177" t="s">
        <v>134</v>
      </c>
      <c r="L175" s="41"/>
      <c r="M175" s="182" t="s">
        <v>31</v>
      </c>
      <c r="N175" s="183" t="s">
        <v>48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135</v>
      </c>
      <c r="AT175" s="186" t="s">
        <v>130</v>
      </c>
      <c r="AU175" s="186" t="s">
        <v>87</v>
      </c>
      <c r="AY175" s="19" t="s">
        <v>128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85</v>
      </c>
      <c r="BK175" s="187">
        <f>ROUND(I175*H175,2)</f>
        <v>0</v>
      </c>
      <c r="BL175" s="19" t="s">
        <v>135</v>
      </c>
      <c r="BM175" s="186" t="s">
        <v>280</v>
      </c>
    </row>
    <row r="176" spans="1:65" s="2" customFormat="1" ht="10.199999999999999">
      <c r="A176" s="36"/>
      <c r="B176" s="37"/>
      <c r="C176" s="38"/>
      <c r="D176" s="188" t="s">
        <v>137</v>
      </c>
      <c r="E176" s="38"/>
      <c r="F176" s="189" t="s">
        <v>281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137</v>
      </c>
      <c r="AU176" s="19" t="s">
        <v>87</v>
      </c>
    </row>
    <row r="177" spans="1:65" s="14" customFormat="1" ht="10.199999999999999">
      <c r="B177" s="205"/>
      <c r="C177" s="206"/>
      <c r="D177" s="195" t="s">
        <v>139</v>
      </c>
      <c r="E177" s="207" t="s">
        <v>31</v>
      </c>
      <c r="F177" s="208" t="s">
        <v>282</v>
      </c>
      <c r="G177" s="206"/>
      <c r="H177" s="207" t="s">
        <v>31</v>
      </c>
      <c r="I177" s="209"/>
      <c r="J177" s="206"/>
      <c r="K177" s="206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139</v>
      </c>
      <c r="AU177" s="214" t="s">
        <v>87</v>
      </c>
      <c r="AV177" s="14" t="s">
        <v>85</v>
      </c>
      <c r="AW177" s="14" t="s">
        <v>37</v>
      </c>
      <c r="AX177" s="14" t="s">
        <v>77</v>
      </c>
      <c r="AY177" s="214" t="s">
        <v>128</v>
      </c>
    </row>
    <row r="178" spans="1:65" s="14" customFormat="1" ht="10.199999999999999">
      <c r="B178" s="205"/>
      <c r="C178" s="206"/>
      <c r="D178" s="195" t="s">
        <v>139</v>
      </c>
      <c r="E178" s="207" t="s">
        <v>31</v>
      </c>
      <c r="F178" s="208" t="s">
        <v>236</v>
      </c>
      <c r="G178" s="206"/>
      <c r="H178" s="207" t="s">
        <v>31</v>
      </c>
      <c r="I178" s="209"/>
      <c r="J178" s="206"/>
      <c r="K178" s="206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139</v>
      </c>
      <c r="AU178" s="214" t="s">
        <v>87</v>
      </c>
      <c r="AV178" s="14" t="s">
        <v>85</v>
      </c>
      <c r="AW178" s="14" t="s">
        <v>37</v>
      </c>
      <c r="AX178" s="14" t="s">
        <v>77</v>
      </c>
      <c r="AY178" s="214" t="s">
        <v>128</v>
      </c>
    </row>
    <row r="179" spans="1:65" s="13" customFormat="1" ht="10.199999999999999">
      <c r="B179" s="193"/>
      <c r="C179" s="194"/>
      <c r="D179" s="195" t="s">
        <v>139</v>
      </c>
      <c r="E179" s="196" t="s">
        <v>31</v>
      </c>
      <c r="F179" s="197" t="s">
        <v>283</v>
      </c>
      <c r="G179" s="194"/>
      <c r="H179" s="198">
        <v>61.6</v>
      </c>
      <c r="I179" s="199"/>
      <c r="J179" s="194"/>
      <c r="K179" s="194"/>
      <c r="L179" s="200"/>
      <c r="M179" s="201"/>
      <c r="N179" s="202"/>
      <c r="O179" s="202"/>
      <c r="P179" s="202"/>
      <c r="Q179" s="202"/>
      <c r="R179" s="202"/>
      <c r="S179" s="202"/>
      <c r="T179" s="203"/>
      <c r="AT179" s="204" t="s">
        <v>139</v>
      </c>
      <c r="AU179" s="204" t="s">
        <v>87</v>
      </c>
      <c r="AV179" s="13" t="s">
        <v>87</v>
      </c>
      <c r="AW179" s="13" t="s">
        <v>37</v>
      </c>
      <c r="AX179" s="13" t="s">
        <v>77</v>
      </c>
      <c r="AY179" s="204" t="s">
        <v>128</v>
      </c>
    </row>
    <row r="180" spans="1:65" s="14" customFormat="1" ht="10.199999999999999">
      <c r="B180" s="205"/>
      <c r="C180" s="206"/>
      <c r="D180" s="195" t="s">
        <v>139</v>
      </c>
      <c r="E180" s="207" t="s">
        <v>31</v>
      </c>
      <c r="F180" s="208" t="s">
        <v>284</v>
      </c>
      <c r="G180" s="206"/>
      <c r="H180" s="207" t="s">
        <v>31</v>
      </c>
      <c r="I180" s="209"/>
      <c r="J180" s="206"/>
      <c r="K180" s="206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139</v>
      </c>
      <c r="AU180" s="214" t="s">
        <v>87</v>
      </c>
      <c r="AV180" s="14" t="s">
        <v>85</v>
      </c>
      <c r="AW180" s="14" t="s">
        <v>37</v>
      </c>
      <c r="AX180" s="14" t="s">
        <v>77</v>
      </c>
      <c r="AY180" s="214" t="s">
        <v>128</v>
      </c>
    </row>
    <row r="181" spans="1:65" s="13" customFormat="1" ht="10.199999999999999">
      <c r="B181" s="193"/>
      <c r="C181" s="194"/>
      <c r="D181" s="195" t="s">
        <v>139</v>
      </c>
      <c r="E181" s="196" t="s">
        <v>31</v>
      </c>
      <c r="F181" s="197" t="s">
        <v>285</v>
      </c>
      <c r="G181" s="194"/>
      <c r="H181" s="198">
        <v>21.8</v>
      </c>
      <c r="I181" s="199"/>
      <c r="J181" s="194"/>
      <c r="K181" s="194"/>
      <c r="L181" s="200"/>
      <c r="M181" s="201"/>
      <c r="N181" s="202"/>
      <c r="O181" s="202"/>
      <c r="P181" s="202"/>
      <c r="Q181" s="202"/>
      <c r="R181" s="202"/>
      <c r="S181" s="202"/>
      <c r="T181" s="203"/>
      <c r="AT181" s="204" t="s">
        <v>139</v>
      </c>
      <c r="AU181" s="204" t="s">
        <v>87</v>
      </c>
      <c r="AV181" s="13" t="s">
        <v>87</v>
      </c>
      <c r="AW181" s="13" t="s">
        <v>37</v>
      </c>
      <c r="AX181" s="13" t="s">
        <v>77</v>
      </c>
      <c r="AY181" s="204" t="s">
        <v>128</v>
      </c>
    </row>
    <row r="182" spans="1:65" s="15" customFormat="1" ht="10.199999999999999">
      <c r="B182" s="215"/>
      <c r="C182" s="216"/>
      <c r="D182" s="195" t="s">
        <v>139</v>
      </c>
      <c r="E182" s="217" t="s">
        <v>31</v>
      </c>
      <c r="F182" s="218" t="s">
        <v>157</v>
      </c>
      <c r="G182" s="216"/>
      <c r="H182" s="219">
        <v>83.4</v>
      </c>
      <c r="I182" s="220"/>
      <c r="J182" s="216"/>
      <c r="K182" s="216"/>
      <c r="L182" s="221"/>
      <c r="M182" s="222"/>
      <c r="N182" s="223"/>
      <c r="O182" s="223"/>
      <c r="P182" s="223"/>
      <c r="Q182" s="223"/>
      <c r="R182" s="223"/>
      <c r="S182" s="223"/>
      <c r="T182" s="224"/>
      <c r="AT182" s="225" t="s">
        <v>139</v>
      </c>
      <c r="AU182" s="225" t="s">
        <v>87</v>
      </c>
      <c r="AV182" s="15" t="s">
        <v>135</v>
      </c>
      <c r="AW182" s="15" t="s">
        <v>37</v>
      </c>
      <c r="AX182" s="15" t="s">
        <v>85</v>
      </c>
      <c r="AY182" s="225" t="s">
        <v>128</v>
      </c>
    </row>
    <row r="183" spans="1:65" s="2" customFormat="1" ht="70.8" customHeight="1">
      <c r="A183" s="36"/>
      <c r="B183" s="37"/>
      <c r="C183" s="175" t="s">
        <v>286</v>
      </c>
      <c r="D183" s="175" t="s">
        <v>130</v>
      </c>
      <c r="E183" s="176" t="s">
        <v>287</v>
      </c>
      <c r="F183" s="177" t="s">
        <v>288</v>
      </c>
      <c r="G183" s="178" t="s">
        <v>133</v>
      </c>
      <c r="H183" s="179">
        <v>83.4</v>
      </c>
      <c r="I183" s="180"/>
      <c r="J183" s="181">
        <f>ROUND(I183*H183,2)</f>
        <v>0</v>
      </c>
      <c r="K183" s="177" t="s">
        <v>134</v>
      </c>
      <c r="L183" s="41"/>
      <c r="M183" s="182" t="s">
        <v>31</v>
      </c>
      <c r="N183" s="183" t="s">
        <v>48</v>
      </c>
      <c r="O183" s="66"/>
      <c r="P183" s="184">
        <f>O183*H183</f>
        <v>0</v>
      </c>
      <c r="Q183" s="184">
        <v>8.9219999999999994E-2</v>
      </c>
      <c r="R183" s="184">
        <f>Q183*H183</f>
        <v>7.4409479999999997</v>
      </c>
      <c r="S183" s="184">
        <v>0</v>
      </c>
      <c r="T183" s="18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6" t="s">
        <v>135</v>
      </c>
      <c r="AT183" s="186" t="s">
        <v>130</v>
      </c>
      <c r="AU183" s="186" t="s">
        <v>87</v>
      </c>
      <c r="AY183" s="19" t="s">
        <v>128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19" t="s">
        <v>85</v>
      </c>
      <c r="BK183" s="187">
        <f>ROUND(I183*H183,2)</f>
        <v>0</v>
      </c>
      <c r="BL183" s="19" t="s">
        <v>135</v>
      </c>
      <c r="BM183" s="186" t="s">
        <v>289</v>
      </c>
    </row>
    <row r="184" spans="1:65" s="2" customFormat="1" ht="10.199999999999999">
      <c r="A184" s="36"/>
      <c r="B184" s="37"/>
      <c r="C184" s="38"/>
      <c r="D184" s="188" t="s">
        <v>137</v>
      </c>
      <c r="E184" s="38"/>
      <c r="F184" s="189" t="s">
        <v>290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137</v>
      </c>
      <c r="AU184" s="19" t="s">
        <v>87</v>
      </c>
    </row>
    <row r="185" spans="1:65" s="14" customFormat="1" ht="10.199999999999999">
      <c r="B185" s="205"/>
      <c r="C185" s="206"/>
      <c r="D185" s="195" t="s">
        <v>139</v>
      </c>
      <c r="E185" s="207" t="s">
        <v>31</v>
      </c>
      <c r="F185" s="208" t="s">
        <v>282</v>
      </c>
      <c r="G185" s="206"/>
      <c r="H185" s="207" t="s">
        <v>31</v>
      </c>
      <c r="I185" s="209"/>
      <c r="J185" s="206"/>
      <c r="K185" s="206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139</v>
      </c>
      <c r="AU185" s="214" t="s">
        <v>87</v>
      </c>
      <c r="AV185" s="14" t="s">
        <v>85</v>
      </c>
      <c r="AW185" s="14" t="s">
        <v>37</v>
      </c>
      <c r="AX185" s="14" t="s">
        <v>77</v>
      </c>
      <c r="AY185" s="214" t="s">
        <v>128</v>
      </c>
    </row>
    <row r="186" spans="1:65" s="14" customFormat="1" ht="10.199999999999999">
      <c r="B186" s="205"/>
      <c r="C186" s="206"/>
      <c r="D186" s="195" t="s">
        <v>139</v>
      </c>
      <c r="E186" s="207" t="s">
        <v>31</v>
      </c>
      <c r="F186" s="208" t="s">
        <v>236</v>
      </c>
      <c r="G186" s="206"/>
      <c r="H186" s="207" t="s">
        <v>31</v>
      </c>
      <c r="I186" s="209"/>
      <c r="J186" s="206"/>
      <c r="K186" s="206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139</v>
      </c>
      <c r="AU186" s="214" t="s">
        <v>87</v>
      </c>
      <c r="AV186" s="14" t="s">
        <v>85</v>
      </c>
      <c r="AW186" s="14" t="s">
        <v>37</v>
      </c>
      <c r="AX186" s="14" t="s">
        <v>77</v>
      </c>
      <c r="AY186" s="214" t="s">
        <v>128</v>
      </c>
    </row>
    <row r="187" spans="1:65" s="13" customFormat="1" ht="10.199999999999999">
      <c r="B187" s="193"/>
      <c r="C187" s="194"/>
      <c r="D187" s="195" t="s">
        <v>139</v>
      </c>
      <c r="E187" s="196" t="s">
        <v>31</v>
      </c>
      <c r="F187" s="197" t="s">
        <v>283</v>
      </c>
      <c r="G187" s="194"/>
      <c r="H187" s="198">
        <v>61.6</v>
      </c>
      <c r="I187" s="199"/>
      <c r="J187" s="194"/>
      <c r="K187" s="194"/>
      <c r="L187" s="200"/>
      <c r="M187" s="201"/>
      <c r="N187" s="202"/>
      <c r="O187" s="202"/>
      <c r="P187" s="202"/>
      <c r="Q187" s="202"/>
      <c r="R187" s="202"/>
      <c r="S187" s="202"/>
      <c r="T187" s="203"/>
      <c r="AT187" s="204" t="s">
        <v>139</v>
      </c>
      <c r="AU187" s="204" t="s">
        <v>87</v>
      </c>
      <c r="AV187" s="13" t="s">
        <v>87</v>
      </c>
      <c r="AW187" s="13" t="s">
        <v>37</v>
      </c>
      <c r="AX187" s="13" t="s">
        <v>77</v>
      </c>
      <c r="AY187" s="204" t="s">
        <v>128</v>
      </c>
    </row>
    <row r="188" spans="1:65" s="14" customFormat="1" ht="10.199999999999999">
      <c r="B188" s="205"/>
      <c r="C188" s="206"/>
      <c r="D188" s="195" t="s">
        <v>139</v>
      </c>
      <c r="E188" s="207" t="s">
        <v>31</v>
      </c>
      <c r="F188" s="208" t="s">
        <v>284</v>
      </c>
      <c r="G188" s="206"/>
      <c r="H188" s="207" t="s">
        <v>31</v>
      </c>
      <c r="I188" s="209"/>
      <c r="J188" s="206"/>
      <c r="K188" s="206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139</v>
      </c>
      <c r="AU188" s="214" t="s">
        <v>87</v>
      </c>
      <c r="AV188" s="14" t="s">
        <v>85</v>
      </c>
      <c r="AW188" s="14" t="s">
        <v>37</v>
      </c>
      <c r="AX188" s="14" t="s">
        <v>77</v>
      </c>
      <c r="AY188" s="214" t="s">
        <v>128</v>
      </c>
    </row>
    <row r="189" spans="1:65" s="13" customFormat="1" ht="10.199999999999999">
      <c r="B189" s="193"/>
      <c r="C189" s="194"/>
      <c r="D189" s="195" t="s">
        <v>139</v>
      </c>
      <c r="E189" s="196" t="s">
        <v>31</v>
      </c>
      <c r="F189" s="197" t="s">
        <v>285</v>
      </c>
      <c r="G189" s="194"/>
      <c r="H189" s="198">
        <v>21.8</v>
      </c>
      <c r="I189" s="199"/>
      <c r="J189" s="194"/>
      <c r="K189" s="194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139</v>
      </c>
      <c r="AU189" s="204" t="s">
        <v>87</v>
      </c>
      <c r="AV189" s="13" t="s">
        <v>87</v>
      </c>
      <c r="AW189" s="13" t="s">
        <v>37</v>
      </c>
      <c r="AX189" s="13" t="s">
        <v>77</v>
      </c>
      <c r="AY189" s="204" t="s">
        <v>128</v>
      </c>
    </row>
    <row r="190" spans="1:65" s="15" customFormat="1" ht="10.199999999999999">
      <c r="B190" s="215"/>
      <c r="C190" s="216"/>
      <c r="D190" s="195" t="s">
        <v>139</v>
      </c>
      <c r="E190" s="217" t="s">
        <v>31</v>
      </c>
      <c r="F190" s="218" t="s">
        <v>157</v>
      </c>
      <c r="G190" s="216"/>
      <c r="H190" s="219">
        <v>83.4</v>
      </c>
      <c r="I190" s="220"/>
      <c r="J190" s="216"/>
      <c r="K190" s="216"/>
      <c r="L190" s="221"/>
      <c r="M190" s="222"/>
      <c r="N190" s="223"/>
      <c r="O190" s="223"/>
      <c r="P190" s="223"/>
      <c r="Q190" s="223"/>
      <c r="R190" s="223"/>
      <c r="S190" s="223"/>
      <c r="T190" s="224"/>
      <c r="AT190" s="225" t="s">
        <v>139</v>
      </c>
      <c r="AU190" s="225" t="s">
        <v>87</v>
      </c>
      <c r="AV190" s="15" t="s">
        <v>135</v>
      </c>
      <c r="AW190" s="15" t="s">
        <v>37</v>
      </c>
      <c r="AX190" s="15" t="s">
        <v>85</v>
      </c>
      <c r="AY190" s="225" t="s">
        <v>128</v>
      </c>
    </row>
    <row r="191" spans="1:65" s="2" customFormat="1" ht="19.8" customHeight="1">
      <c r="A191" s="36"/>
      <c r="B191" s="37"/>
      <c r="C191" s="226" t="s">
        <v>291</v>
      </c>
      <c r="D191" s="226" t="s">
        <v>196</v>
      </c>
      <c r="E191" s="227" t="s">
        <v>292</v>
      </c>
      <c r="F191" s="228" t="s">
        <v>293</v>
      </c>
      <c r="G191" s="229" t="s">
        <v>133</v>
      </c>
      <c r="H191" s="230">
        <v>68.700999999999993</v>
      </c>
      <c r="I191" s="231"/>
      <c r="J191" s="232">
        <f>ROUND(I191*H191,2)</f>
        <v>0</v>
      </c>
      <c r="K191" s="228" t="s">
        <v>134</v>
      </c>
      <c r="L191" s="233"/>
      <c r="M191" s="234" t="s">
        <v>31</v>
      </c>
      <c r="N191" s="235" t="s">
        <v>48</v>
      </c>
      <c r="O191" s="66"/>
      <c r="P191" s="184">
        <f>O191*H191</f>
        <v>0</v>
      </c>
      <c r="Q191" s="184">
        <v>0.13100000000000001</v>
      </c>
      <c r="R191" s="184">
        <f>Q191*H191</f>
        <v>8.9998310000000004</v>
      </c>
      <c r="S191" s="184">
        <v>0</v>
      </c>
      <c r="T191" s="18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6" t="s">
        <v>182</v>
      </c>
      <c r="AT191" s="186" t="s">
        <v>196</v>
      </c>
      <c r="AU191" s="186" t="s">
        <v>87</v>
      </c>
      <c r="AY191" s="19" t="s">
        <v>128</v>
      </c>
      <c r="BE191" s="187">
        <f>IF(N191="základní",J191,0)</f>
        <v>0</v>
      </c>
      <c r="BF191" s="187">
        <f>IF(N191="snížená",J191,0)</f>
        <v>0</v>
      </c>
      <c r="BG191" s="187">
        <f>IF(N191="zákl. přenesená",J191,0)</f>
        <v>0</v>
      </c>
      <c r="BH191" s="187">
        <f>IF(N191="sníž. přenesená",J191,0)</f>
        <v>0</v>
      </c>
      <c r="BI191" s="187">
        <f>IF(N191="nulová",J191,0)</f>
        <v>0</v>
      </c>
      <c r="BJ191" s="19" t="s">
        <v>85</v>
      </c>
      <c r="BK191" s="187">
        <f>ROUND(I191*H191,2)</f>
        <v>0</v>
      </c>
      <c r="BL191" s="19" t="s">
        <v>135</v>
      </c>
      <c r="BM191" s="186" t="s">
        <v>294</v>
      </c>
    </row>
    <row r="192" spans="1:65" s="14" customFormat="1" ht="10.199999999999999">
      <c r="B192" s="205"/>
      <c r="C192" s="206"/>
      <c r="D192" s="195" t="s">
        <v>139</v>
      </c>
      <c r="E192" s="207" t="s">
        <v>31</v>
      </c>
      <c r="F192" s="208" t="s">
        <v>295</v>
      </c>
      <c r="G192" s="206"/>
      <c r="H192" s="207" t="s">
        <v>31</v>
      </c>
      <c r="I192" s="209"/>
      <c r="J192" s="206"/>
      <c r="K192" s="206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139</v>
      </c>
      <c r="AU192" s="214" t="s">
        <v>87</v>
      </c>
      <c r="AV192" s="14" t="s">
        <v>85</v>
      </c>
      <c r="AW192" s="14" t="s">
        <v>37</v>
      </c>
      <c r="AX192" s="14" t="s">
        <v>77</v>
      </c>
      <c r="AY192" s="214" t="s">
        <v>128</v>
      </c>
    </row>
    <row r="193" spans="1:65" s="13" customFormat="1" ht="10.199999999999999">
      <c r="B193" s="193"/>
      <c r="C193" s="194"/>
      <c r="D193" s="195" t="s">
        <v>139</v>
      </c>
      <c r="E193" s="196" t="s">
        <v>31</v>
      </c>
      <c r="F193" s="197" t="s">
        <v>296</v>
      </c>
      <c r="G193" s="194"/>
      <c r="H193" s="198">
        <v>68.700999999999993</v>
      </c>
      <c r="I193" s="199"/>
      <c r="J193" s="194"/>
      <c r="K193" s="194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139</v>
      </c>
      <c r="AU193" s="204" t="s">
        <v>87</v>
      </c>
      <c r="AV193" s="13" t="s">
        <v>87</v>
      </c>
      <c r="AW193" s="13" t="s">
        <v>37</v>
      </c>
      <c r="AX193" s="13" t="s">
        <v>85</v>
      </c>
      <c r="AY193" s="204" t="s">
        <v>128</v>
      </c>
    </row>
    <row r="194" spans="1:65" s="2" customFormat="1" ht="22.2" customHeight="1">
      <c r="A194" s="36"/>
      <c r="B194" s="37"/>
      <c r="C194" s="226" t="s">
        <v>297</v>
      </c>
      <c r="D194" s="226" t="s">
        <v>196</v>
      </c>
      <c r="E194" s="227" t="s">
        <v>298</v>
      </c>
      <c r="F194" s="228" t="s">
        <v>299</v>
      </c>
      <c r="G194" s="229" t="s">
        <v>133</v>
      </c>
      <c r="H194" s="230">
        <v>17.201000000000001</v>
      </c>
      <c r="I194" s="231"/>
      <c r="J194" s="232">
        <f>ROUND(I194*H194,2)</f>
        <v>0</v>
      </c>
      <c r="K194" s="228" t="s">
        <v>134</v>
      </c>
      <c r="L194" s="233"/>
      <c r="M194" s="234" t="s">
        <v>31</v>
      </c>
      <c r="N194" s="235" t="s">
        <v>48</v>
      </c>
      <c r="O194" s="66"/>
      <c r="P194" s="184">
        <f>O194*H194</f>
        <v>0</v>
      </c>
      <c r="Q194" s="184">
        <v>0.13100000000000001</v>
      </c>
      <c r="R194" s="184">
        <f>Q194*H194</f>
        <v>2.2533310000000002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182</v>
      </c>
      <c r="AT194" s="186" t="s">
        <v>196</v>
      </c>
      <c r="AU194" s="186" t="s">
        <v>87</v>
      </c>
      <c r="AY194" s="19" t="s">
        <v>128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85</v>
      </c>
      <c r="BK194" s="187">
        <f>ROUND(I194*H194,2)</f>
        <v>0</v>
      </c>
      <c r="BL194" s="19" t="s">
        <v>135</v>
      </c>
      <c r="BM194" s="186" t="s">
        <v>300</v>
      </c>
    </row>
    <row r="195" spans="1:65" s="14" customFormat="1" ht="10.199999999999999">
      <c r="B195" s="205"/>
      <c r="C195" s="206"/>
      <c r="D195" s="195" t="s">
        <v>139</v>
      </c>
      <c r="E195" s="207" t="s">
        <v>31</v>
      </c>
      <c r="F195" s="208" t="s">
        <v>301</v>
      </c>
      <c r="G195" s="206"/>
      <c r="H195" s="207" t="s">
        <v>31</v>
      </c>
      <c r="I195" s="209"/>
      <c r="J195" s="206"/>
      <c r="K195" s="206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139</v>
      </c>
      <c r="AU195" s="214" t="s">
        <v>87</v>
      </c>
      <c r="AV195" s="14" t="s">
        <v>85</v>
      </c>
      <c r="AW195" s="14" t="s">
        <v>37</v>
      </c>
      <c r="AX195" s="14" t="s">
        <v>77</v>
      </c>
      <c r="AY195" s="214" t="s">
        <v>128</v>
      </c>
    </row>
    <row r="196" spans="1:65" s="13" customFormat="1" ht="10.199999999999999">
      <c r="B196" s="193"/>
      <c r="C196" s="194"/>
      <c r="D196" s="195" t="s">
        <v>139</v>
      </c>
      <c r="E196" s="196" t="s">
        <v>31</v>
      </c>
      <c r="F196" s="197" t="s">
        <v>302</v>
      </c>
      <c r="G196" s="194"/>
      <c r="H196" s="198">
        <v>17.201000000000001</v>
      </c>
      <c r="I196" s="199"/>
      <c r="J196" s="194"/>
      <c r="K196" s="194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139</v>
      </c>
      <c r="AU196" s="204" t="s">
        <v>87</v>
      </c>
      <c r="AV196" s="13" t="s">
        <v>87</v>
      </c>
      <c r="AW196" s="13" t="s">
        <v>37</v>
      </c>
      <c r="AX196" s="13" t="s">
        <v>85</v>
      </c>
      <c r="AY196" s="204" t="s">
        <v>128</v>
      </c>
    </row>
    <row r="197" spans="1:65" s="2" customFormat="1" ht="70.8" customHeight="1">
      <c r="A197" s="36"/>
      <c r="B197" s="37"/>
      <c r="C197" s="175" t="s">
        <v>303</v>
      </c>
      <c r="D197" s="175" t="s">
        <v>130</v>
      </c>
      <c r="E197" s="176" t="s">
        <v>304</v>
      </c>
      <c r="F197" s="177" t="s">
        <v>305</v>
      </c>
      <c r="G197" s="178" t="s">
        <v>133</v>
      </c>
      <c r="H197" s="179">
        <v>83.4</v>
      </c>
      <c r="I197" s="180"/>
      <c r="J197" s="181">
        <f>ROUND(I197*H197,2)</f>
        <v>0</v>
      </c>
      <c r="K197" s="177" t="s">
        <v>134</v>
      </c>
      <c r="L197" s="41"/>
      <c r="M197" s="182" t="s">
        <v>31</v>
      </c>
      <c r="N197" s="183" t="s">
        <v>48</v>
      </c>
      <c r="O197" s="66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135</v>
      </c>
      <c r="AT197" s="186" t="s">
        <v>130</v>
      </c>
      <c r="AU197" s="186" t="s">
        <v>87</v>
      </c>
      <c r="AY197" s="19" t="s">
        <v>128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85</v>
      </c>
      <c r="BK197" s="187">
        <f>ROUND(I197*H197,2)</f>
        <v>0</v>
      </c>
      <c r="BL197" s="19" t="s">
        <v>135</v>
      </c>
      <c r="BM197" s="186" t="s">
        <v>306</v>
      </c>
    </row>
    <row r="198" spans="1:65" s="2" customFormat="1" ht="10.199999999999999">
      <c r="A198" s="36"/>
      <c r="B198" s="37"/>
      <c r="C198" s="38"/>
      <c r="D198" s="188" t="s">
        <v>137</v>
      </c>
      <c r="E198" s="38"/>
      <c r="F198" s="189" t="s">
        <v>307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137</v>
      </c>
      <c r="AU198" s="19" t="s">
        <v>87</v>
      </c>
    </row>
    <row r="199" spans="1:65" s="13" customFormat="1" ht="10.199999999999999">
      <c r="B199" s="193"/>
      <c r="C199" s="194"/>
      <c r="D199" s="195" t="s">
        <v>139</v>
      </c>
      <c r="E199" s="196" t="s">
        <v>31</v>
      </c>
      <c r="F199" s="197" t="s">
        <v>308</v>
      </c>
      <c r="G199" s="194"/>
      <c r="H199" s="198">
        <v>83.4</v>
      </c>
      <c r="I199" s="199"/>
      <c r="J199" s="194"/>
      <c r="K199" s="194"/>
      <c r="L199" s="200"/>
      <c r="M199" s="201"/>
      <c r="N199" s="202"/>
      <c r="O199" s="202"/>
      <c r="P199" s="202"/>
      <c r="Q199" s="202"/>
      <c r="R199" s="202"/>
      <c r="S199" s="202"/>
      <c r="T199" s="203"/>
      <c r="AT199" s="204" t="s">
        <v>139</v>
      </c>
      <c r="AU199" s="204" t="s">
        <v>87</v>
      </c>
      <c r="AV199" s="13" t="s">
        <v>87</v>
      </c>
      <c r="AW199" s="13" t="s">
        <v>37</v>
      </c>
      <c r="AX199" s="13" t="s">
        <v>85</v>
      </c>
      <c r="AY199" s="204" t="s">
        <v>128</v>
      </c>
    </row>
    <row r="200" spans="1:65" s="2" customFormat="1" ht="57.6" customHeight="1">
      <c r="A200" s="36"/>
      <c r="B200" s="37"/>
      <c r="C200" s="175" t="s">
        <v>309</v>
      </c>
      <c r="D200" s="175" t="s">
        <v>130</v>
      </c>
      <c r="E200" s="176" t="s">
        <v>310</v>
      </c>
      <c r="F200" s="177" t="s">
        <v>311</v>
      </c>
      <c r="G200" s="178" t="s">
        <v>133</v>
      </c>
      <c r="H200" s="179">
        <v>21.5</v>
      </c>
      <c r="I200" s="180"/>
      <c r="J200" s="181">
        <f>ROUND(I200*H200,2)</f>
        <v>0</v>
      </c>
      <c r="K200" s="177" t="s">
        <v>134</v>
      </c>
      <c r="L200" s="41"/>
      <c r="M200" s="182" t="s">
        <v>31</v>
      </c>
      <c r="N200" s="183" t="s">
        <v>48</v>
      </c>
      <c r="O200" s="66"/>
      <c r="P200" s="184">
        <f>O200*H200</f>
        <v>0</v>
      </c>
      <c r="Q200" s="184">
        <v>9.8000000000000004E-2</v>
      </c>
      <c r="R200" s="184">
        <f>Q200*H200</f>
        <v>2.1070000000000002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135</v>
      </c>
      <c r="AT200" s="186" t="s">
        <v>130</v>
      </c>
      <c r="AU200" s="186" t="s">
        <v>87</v>
      </c>
      <c r="AY200" s="19" t="s">
        <v>128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85</v>
      </c>
      <c r="BK200" s="187">
        <f>ROUND(I200*H200,2)</f>
        <v>0</v>
      </c>
      <c r="BL200" s="19" t="s">
        <v>135</v>
      </c>
      <c r="BM200" s="186" t="s">
        <v>312</v>
      </c>
    </row>
    <row r="201" spans="1:65" s="2" customFormat="1" ht="10.199999999999999">
      <c r="A201" s="36"/>
      <c r="B201" s="37"/>
      <c r="C201" s="38"/>
      <c r="D201" s="188" t="s">
        <v>137</v>
      </c>
      <c r="E201" s="38"/>
      <c r="F201" s="189" t="s">
        <v>313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137</v>
      </c>
      <c r="AU201" s="19" t="s">
        <v>87</v>
      </c>
    </row>
    <row r="202" spans="1:65" s="14" customFormat="1" ht="10.199999999999999">
      <c r="B202" s="205"/>
      <c r="C202" s="206"/>
      <c r="D202" s="195" t="s">
        <v>139</v>
      </c>
      <c r="E202" s="207" t="s">
        <v>31</v>
      </c>
      <c r="F202" s="208" t="s">
        <v>275</v>
      </c>
      <c r="G202" s="206"/>
      <c r="H202" s="207" t="s">
        <v>31</v>
      </c>
      <c r="I202" s="209"/>
      <c r="J202" s="206"/>
      <c r="K202" s="206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139</v>
      </c>
      <c r="AU202" s="214" t="s">
        <v>87</v>
      </c>
      <c r="AV202" s="14" t="s">
        <v>85</v>
      </c>
      <c r="AW202" s="14" t="s">
        <v>37</v>
      </c>
      <c r="AX202" s="14" t="s">
        <v>77</v>
      </c>
      <c r="AY202" s="214" t="s">
        <v>128</v>
      </c>
    </row>
    <row r="203" spans="1:65" s="13" customFormat="1" ht="10.199999999999999">
      <c r="B203" s="193"/>
      <c r="C203" s="194"/>
      <c r="D203" s="195" t="s">
        <v>139</v>
      </c>
      <c r="E203" s="196" t="s">
        <v>31</v>
      </c>
      <c r="F203" s="197" t="s">
        <v>276</v>
      </c>
      <c r="G203" s="194"/>
      <c r="H203" s="198">
        <v>21.5</v>
      </c>
      <c r="I203" s="199"/>
      <c r="J203" s="194"/>
      <c r="K203" s="194"/>
      <c r="L203" s="200"/>
      <c r="M203" s="201"/>
      <c r="N203" s="202"/>
      <c r="O203" s="202"/>
      <c r="P203" s="202"/>
      <c r="Q203" s="202"/>
      <c r="R203" s="202"/>
      <c r="S203" s="202"/>
      <c r="T203" s="203"/>
      <c r="AT203" s="204" t="s">
        <v>139</v>
      </c>
      <c r="AU203" s="204" t="s">
        <v>87</v>
      </c>
      <c r="AV203" s="13" t="s">
        <v>87</v>
      </c>
      <c r="AW203" s="13" t="s">
        <v>37</v>
      </c>
      <c r="AX203" s="13" t="s">
        <v>77</v>
      </c>
      <c r="AY203" s="204" t="s">
        <v>128</v>
      </c>
    </row>
    <row r="204" spans="1:65" s="15" customFormat="1" ht="10.199999999999999">
      <c r="B204" s="215"/>
      <c r="C204" s="216"/>
      <c r="D204" s="195" t="s">
        <v>139</v>
      </c>
      <c r="E204" s="217" t="s">
        <v>31</v>
      </c>
      <c r="F204" s="218" t="s">
        <v>157</v>
      </c>
      <c r="G204" s="216"/>
      <c r="H204" s="219">
        <v>21.5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139</v>
      </c>
      <c r="AU204" s="225" t="s">
        <v>87</v>
      </c>
      <c r="AV204" s="15" t="s">
        <v>135</v>
      </c>
      <c r="AW204" s="15" t="s">
        <v>37</v>
      </c>
      <c r="AX204" s="15" t="s">
        <v>85</v>
      </c>
      <c r="AY204" s="225" t="s">
        <v>128</v>
      </c>
    </row>
    <row r="205" spans="1:65" s="2" customFormat="1" ht="22.2" customHeight="1">
      <c r="A205" s="36"/>
      <c r="B205" s="37"/>
      <c r="C205" s="226" t="s">
        <v>314</v>
      </c>
      <c r="D205" s="226" t="s">
        <v>196</v>
      </c>
      <c r="E205" s="227" t="s">
        <v>315</v>
      </c>
      <c r="F205" s="228" t="s">
        <v>316</v>
      </c>
      <c r="G205" s="229" t="s">
        <v>133</v>
      </c>
      <c r="H205" s="230">
        <v>22.145</v>
      </c>
      <c r="I205" s="231"/>
      <c r="J205" s="232">
        <f>ROUND(I205*H205,2)</f>
        <v>0</v>
      </c>
      <c r="K205" s="228" t="s">
        <v>31</v>
      </c>
      <c r="L205" s="233"/>
      <c r="M205" s="234" t="s">
        <v>31</v>
      </c>
      <c r="N205" s="235" t="s">
        <v>48</v>
      </c>
      <c r="O205" s="66"/>
      <c r="P205" s="184">
        <f>O205*H205</f>
        <v>0</v>
      </c>
      <c r="Q205" s="184">
        <v>2.7E-2</v>
      </c>
      <c r="R205" s="184">
        <f>Q205*H205</f>
        <v>0.59791499999999997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182</v>
      </c>
      <c r="AT205" s="186" t="s">
        <v>196</v>
      </c>
      <c r="AU205" s="186" t="s">
        <v>87</v>
      </c>
      <c r="AY205" s="19" t="s">
        <v>128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85</v>
      </c>
      <c r="BK205" s="187">
        <f>ROUND(I205*H205,2)</f>
        <v>0</v>
      </c>
      <c r="BL205" s="19" t="s">
        <v>135</v>
      </c>
      <c r="BM205" s="186" t="s">
        <v>317</v>
      </c>
    </row>
    <row r="206" spans="1:65" s="13" customFormat="1" ht="10.199999999999999">
      <c r="B206" s="193"/>
      <c r="C206" s="194"/>
      <c r="D206" s="195" t="s">
        <v>139</v>
      </c>
      <c r="E206" s="196" t="s">
        <v>31</v>
      </c>
      <c r="F206" s="197" t="s">
        <v>318</v>
      </c>
      <c r="G206" s="194"/>
      <c r="H206" s="198">
        <v>22.145</v>
      </c>
      <c r="I206" s="199"/>
      <c r="J206" s="194"/>
      <c r="K206" s="194"/>
      <c r="L206" s="200"/>
      <c r="M206" s="201"/>
      <c r="N206" s="202"/>
      <c r="O206" s="202"/>
      <c r="P206" s="202"/>
      <c r="Q206" s="202"/>
      <c r="R206" s="202"/>
      <c r="S206" s="202"/>
      <c r="T206" s="203"/>
      <c r="AT206" s="204" t="s">
        <v>139</v>
      </c>
      <c r="AU206" s="204" t="s">
        <v>87</v>
      </c>
      <c r="AV206" s="13" t="s">
        <v>87</v>
      </c>
      <c r="AW206" s="13" t="s">
        <v>37</v>
      </c>
      <c r="AX206" s="13" t="s">
        <v>85</v>
      </c>
      <c r="AY206" s="204" t="s">
        <v>128</v>
      </c>
    </row>
    <row r="207" spans="1:65" s="12" customFormat="1" ht="22.8" customHeight="1">
      <c r="B207" s="159"/>
      <c r="C207" s="160"/>
      <c r="D207" s="161" t="s">
        <v>76</v>
      </c>
      <c r="E207" s="173" t="s">
        <v>170</v>
      </c>
      <c r="F207" s="173" t="s">
        <v>319</v>
      </c>
      <c r="G207" s="160"/>
      <c r="H207" s="160"/>
      <c r="I207" s="163"/>
      <c r="J207" s="174">
        <f>BK207</f>
        <v>0</v>
      </c>
      <c r="K207" s="160"/>
      <c r="L207" s="165"/>
      <c r="M207" s="166"/>
      <c r="N207" s="167"/>
      <c r="O207" s="167"/>
      <c r="P207" s="168">
        <f>SUM(P208:P211)</f>
        <v>0</v>
      </c>
      <c r="Q207" s="167"/>
      <c r="R207" s="168">
        <f>SUM(R208:R211)</f>
        <v>0.25297999999999998</v>
      </c>
      <c r="S207" s="167"/>
      <c r="T207" s="169">
        <f>SUM(T208:T211)</f>
        <v>0</v>
      </c>
      <c r="AR207" s="170" t="s">
        <v>85</v>
      </c>
      <c r="AT207" s="171" t="s">
        <v>76</v>
      </c>
      <c r="AU207" s="171" t="s">
        <v>85</v>
      </c>
      <c r="AY207" s="170" t="s">
        <v>128</v>
      </c>
      <c r="BK207" s="172">
        <f>SUM(BK208:BK211)</f>
        <v>0</v>
      </c>
    </row>
    <row r="208" spans="1:65" s="2" customFormat="1" ht="22.2" customHeight="1">
      <c r="A208" s="36"/>
      <c r="B208" s="37"/>
      <c r="C208" s="175" t="s">
        <v>320</v>
      </c>
      <c r="D208" s="175" t="s">
        <v>130</v>
      </c>
      <c r="E208" s="176" t="s">
        <v>321</v>
      </c>
      <c r="F208" s="177" t="s">
        <v>322</v>
      </c>
      <c r="G208" s="178" t="s">
        <v>209</v>
      </c>
      <c r="H208" s="179">
        <v>1807</v>
      </c>
      <c r="I208" s="180"/>
      <c r="J208" s="181">
        <f>ROUND(I208*H208,2)</f>
        <v>0</v>
      </c>
      <c r="K208" s="177" t="s">
        <v>134</v>
      </c>
      <c r="L208" s="41"/>
      <c r="M208" s="182" t="s">
        <v>31</v>
      </c>
      <c r="N208" s="183" t="s">
        <v>48</v>
      </c>
      <c r="O208" s="66"/>
      <c r="P208" s="184">
        <f>O208*H208</f>
        <v>0</v>
      </c>
      <c r="Q208" s="184">
        <v>1.3999999999999999E-4</v>
      </c>
      <c r="R208" s="184">
        <f>Q208*H208</f>
        <v>0.25297999999999998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135</v>
      </c>
      <c r="AT208" s="186" t="s">
        <v>130</v>
      </c>
      <c r="AU208" s="186" t="s">
        <v>87</v>
      </c>
      <c r="AY208" s="19" t="s">
        <v>128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85</v>
      </c>
      <c r="BK208" s="187">
        <f>ROUND(I208*H208,2)</f>
        <v>0</v>
      </c>
      <c r="BL208" s="19" t="s">
        <v>135</v>
      </c>
      <c r="BM208" s="186" t="s">
        <v>323</v>
      </c>
    </row>
    <row r="209" spans="1:65" s="2" customFormat="1" ht="10.199999999999999">
      <c r="A209" s="36"/>
      <c r="B209" s="37"/>
      <c r="C209" s="38"/>
      <c r="D209" s="188" t="s">
        <v>137</v>
      </c>
      <c r="E209" s="38"/>
      <c r="F209" s="189" t="s">
        <v>324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137</v>
      </c>
      <c r="AU209" s="19" t="s">
        <v>87</v>
      </c>
    </row>
    <row r="210" spans="1:65" s="14" customFormat="1" ht="10.199999999999999">
      <c r="B210" s="205"/>
      <c r="C210" s="206"/>
      <c r="D210" s="195" t="s">
        <v>139</v>
      </c>
      <c r="E210" s="207" t="s">
        <v>31</v>
      </c>
      <c r="F210" s="208" t="s">
        <v>325</v>
      </c>
      <c r="G210" s="206"/>
      <c r="H210" s="207" t="s">
        <v>31</v>
      </c>
      <c r="I210" s="209"/>
      <c r="J210" s="206"/>
      <c r="K210" s="206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139</v>
      </c>
      <c r="AU210" s="214" t="s">
        <v>87</v>
      </c>
      <c r="AV210" s="14" t="s">
        <v>85</v>
      </c>
      <c r="AW210" s="14" t="s">
        <v>37</v>
      </c>
      <c r="AX210" s="14" t="s">
        <v>77</v>
      </c>
      <c r="AY210" s="214" t="s">
        <v>128</v>
      </c>
    </row>
    <row r="211" spans="1:65" s="13" customFormat="1" ht="10.199999999999999">
      <c r="B211" s="193"/>
      <c r="C211" s="194"/>
      <c r="D211" s="195" t="s">
        <v>139</v>
      </c>
      <c r="E211" s="196" t="s">
        <v>31</v>
      </c>
      <c r="F211" s="197" t="s">
        <v>326</v>
      </c>
      <c r="G211" s="194"/>
      <c r="H211" s="198">
        <v>1807</v>
      </c>
      <c r="I211" s="199"/>
      <c r="J211" s="194"/>
      <c r="K211" s="194"/>
      <c r="L211" s="200"/>
      <c r="M211" s="201"/>
      <c r="N211" s="202"/>
      <c r="O211" s="202"/>
      <c r="P211" s="202"/>
      <c r="Q211" s="202"/>
      <c r="R211" s="202"/>
      <c r="S211" s="202"/>
      <c r="T211" s="203"/>
      <c r="AT211" s="204" t="s">
        <v>139</v>
      </c>
      <c r="AU211" s="204" t="s">
        <v>87</v>
      </c>
      <c r="AV211" s="13" t="s">
        <v>87</v>
      </c>
      <c r="AW211" s="13" t="s">
        <v>37</v>
      </c>
      <c r="AX211" s="13" t="s">
        <v>85</v>
      </c>
      <c r="AY211" s="204" t="s">
        <v>128</v>
      </c>
    </row>
    <row r="212" spans="1:65" s="12" customFormat="1" ht="22.8" customHeight="1">
      <c r="B212" s="159"/>
      <c r="C212" s="160"/>
      <c r="D212" s="161" t="s">
        <v>76</v>
      </c>
      <c r="E212" s="173" t="s">
        <v>188</v>
      </c>
      <c r="F212" s="173" t="s">
        <v>327</v>
      </c>
      <c r="G212" s="160"/>
      <c r="H212" s="160"/>
      <c r="I212" s="163"/>
      <c r="J212" s="174">
        <f>BK212</f>
        <v>0</v>
      </c>
      <c r="K212" s="160"/>
      <c r="L212" s="165"/>
      <c r="M212" s="166"/>
      <c r="N212" s="167"/>
      <c r="O212" s="167"/>
      <c r="P212" s="168">
        <f>SUM(P213:P247)</f>
        <v>0</v>
      </c>
      <c r="Q212" s="167"/>
      <c r="R212" s="168">
        <f>SUM(R213:R247)</f>
        <v>19.6972275</v>
      </c>
      <c r="S212" s="167"/>
      <c r="T212" s="169">
        <f>SUM(T213:T247)</f>
        <v>0.624</v>
      </c>
      <c r="AR212" s="170" t="s">
        <v>85</v>
      </c>
      <c r="AT212" s="171" t="s">
        <v>76</v>
      </c>
      <c r="AU212" s="171" t="s">
        <v>85</v>
      </c>
      <c r="AY212" s="170" t="s">
        <v>128</v>
      </c>
      <c r="BK212" s="172">
        <f>SUM(BK213:BK247)</f>
        <v>0</v>
      </c>
    </row>
    <row r="213" spans="1:65" s="2" customFormat="1" ht="45" customHeight="1">
      <c r="A213" s="36"/>
      <c r="B213" s="37"/>
      <c r="C213" s="175" t="s">
        <v>328</v>
      </c>
      <c r="D213" s="175" t="s">
        <v>130</v>
      </c>
      <c r="E213" s="176" t="s">
        <v>329</v>
      </c>
      <c r="F213" s="177" t="s">
        <v>330</v>
      </c>
      <c r="G213" s="178" t="s">
        <v>143</v>
      </c>
      <c r="H213" s="179">
        <v>100.7</v>
      </c>
      <c r="I213" s="180"/>
      <c r="J213" s="181">
        <f>ROUND(I213*H213,2)</f>
        <v>0</v>
      </c>
      <c r="K213" s="177" t="s">
        <v>134</v>
      </c>
      <c r="L213" s="41"/>
      <c r="M213" s="182" t="s">
        <v>31</v>
      </c>
      <c r="N213" s="183" t="s">
        <v>48</v>
      </c>
      <c r="O213" s="66"/>
      <c r="P213" s="184">
        <f>O213*H213</f>
        <v>0</v>
      </c>
      <c r="Q213" s="184">
        <v>0.1295</v>
      </c>
      <c r="R213" s="184">
        <f>Q213*H213</f>
        <v>13.040650000000001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135</v>
      </c>
      <c r="AT213" s="186" t="s">
        <v>130</v>
      </c>
      <c r="AU213" s="186" t="s">
        <v>87</v>
      </c>
      <c r="AY213" s="19" t="s">
        <v>128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85</v>
      </c>
      <c r="BK213" s="187">
        <f>ROUND(I213*H213,2)</f>
        <v>0</v>
      </c>
      <c r="BL213" s="19" t="s">
        <v>135</v>
      </c>
      <c r="BM213" s="186" t="s">
        <v>331</v>
      </c>
    </row>
    <row r="214" spans="1:65" s="2" customFormat="1" ht="10.199999999999999">
      <c r="A214" s="36"/>
      <c r="B214" s="37"/>
      <c r="C214" s="38"/>
      <c r="D214" s="188" t="s">
        <v>137</v>
      </c>
      <c r="E214" s="38"/>
      <c r="F214" s="189" t="s">
        <v>332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137</v>
      </c>
      <c r="AU214" s="19" t="s">
        <v>87</v>
      </c>
    </row>
    <row r="215" spans="1:65" s="14" customFormat="1" ht="10.199999999999999">
      <c r="B215" s="205"/>
      <c r="C215" s="206"/>
      <c r="D215" s="195" t="s">
        <v>139</v>
      </c>
      <c r="E215" s="207" t="s">
        <v>31</v>
      </c>
      <c r="F215" s="208" t="s">
        <v>236</v>
      </c>
      <c r="G215" s="206"/>
      <c r="H215" s="207" t="s">
        <v>31</v>
      </c>
      <c r="I215" s="209"/>
      <c r="J215" s="206"/>
      <c r="K215" s="206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139</v>
      </c>
      <c r="AU215" s="214" t="s">
        <v>87</v>
      </c>
      <c r="AV215" s="14" t="s">
        <v>85</v>
      </c>
      <c r="AW215" s="14" t="s">
        <v>37</v>
      </c>
      <c r="AX215" s="14" t="s">
        <v>77</v>
      </c>
      <c r="AY215" s="214" t="s">
        <v>128</v>
      </c>
    </row>
    <row r="216" spans="1:65" s="13" customFormat="1" ht="10.199999999999999">
      <c r="B216" s="193"/>
      <c r="C216" s="194"/>
      <c r="D216" s="195" t="s">
        <v>139</v>
      </c>
      <c r="E216" s="196" t="s">
        <v>31</v>
      </c>
      <c r="F216" s="197" t="s">
        <v>333</v>
      </c>
      <c r="G216" s="194"/>
      <c r="H216" s="198">
        <v>35.450000000000003</v>
      </c>
      <c r="I216" s="199"/>
      <c r="J216" s="194"/>
      <c r="K216" s="194"/>
      <c r="L216" s="200"/>
      <c r="M216" s="201"/>
      <c r="N216" s="202"/>
      <c r="O216" s="202"/>
      <c r="P216" s="202"/>
      <c r="Q216" s="202"/>
      <c r="R216" s="202"/>
      <c r="S216" s="202"/>
      <c r="T216" s="203"/>
      <c r="AT216" s="204" t="s">
        <v>139</v>
      </c>
      <c r="AU216" s="204" t="s">
        <v>87</v>
      </c>
      <c r="AV216" s="13" t="s">
        <v>87</v>
      </c>
      <c r="AW216" s="13" t="s">
        <v>37</v>
      </c>
      <c r="AX216" s="13" t="s">
        <v>77</v>
      </c>
      <c r="AY216" s="204" t="s">
        <v>128</v>
      </c>
    </row>
    <row r="217" spans="1:65" s="13" customFormat="1" ht="10.199999999999999">
      <c r="B217" s="193"/>
      <c r="C217" s="194"/>
      <c r="D217" s="195" t="s">
        <v>139</v>
      </c>
      <c r="E217" s="196" t="s">
        <v>31</v>
      </c>
      <c r="F217" s="197" t="s">
        <v>334</v>
      </c>
      <c r="G217" s="194"/>
      <c r="H217" s="198">
        <v>28.15</v>
      </c>
      <c r="I217" s="199"/>
      <c r="J217" s="194"/>
      <c r="K217" s="194"/>
      <c r="L217" s="200"/>
      <c r="M217" s="201"/>
      <c r="N217" s="202"/>
      <c r="O217" s="202"/>
      <c r="P217" s="202"/>
      <c r="Q217" s="202"/>
      <c r="R217" s="202"/>
      <c r="S217" s="202"/>
      <c r="T217" s="203"/>
      <c r="AT217" s="204" t="s">
        <v>139</v>
      </c>
      <c r="AU217" s="204" t="s">
        <v>87</v>
      </c>
      <c r="AV217" s="13" t="s">
        <v>87</v>
      </c>
      <c r="AW217" s="13" t="s">
        <v>37</v>
      </c>
      <c r="AX217" s="13" t="s">
        <v>77</v>
      </c>
      <c r="AY217" s="204" t="s">
        <v>128</v>
      </c>
    </row>
    <row r="218" spans="1:65" s="16" customFormat="1" ht="10.199999999999999">
      <c r="B218" s="236"/>
      <c r="C218" s="237"/>
      <c r="D218" s="195" t="s">
        <v>139</v>
      </c>
      <c r="E218" s="238" t="s">
        <v>31</v>
      </c>
      <c r="F218" s="239" t="s">
        <v>335</v>
      </c>
      <c r="G218" s="237"/>
      <c r="H218" s="240">
        <v>63.6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AT218" s="246" t="s">
        <v>139</v>
      </c>
      <c r="AU218" s="246" t="s">
        <v>87</v>
      </c>
      <c r="AV218" s="16" t="s">
        <v>147</v>
      </c>
      <c r="AW218" s="16" t="s">
        <v>37</v>
      </c>
      <c r="AX218" s="16" t="s">
        <v>77</v>
      </c>
      <c r="AY218" s="246" t="s">
        <v>128</v>
      </c>
    </row>
    <row r="219" spans="1:65" s="14" customFormat="1" ht="10.199999999999999">
      <c r="B219" s="205"/>
      <c r="C219" s="206"/>
      <c r="D219" s="195" t="s">
        <v>139</v>
      </c>
      <c r="E219" s="207" t="s">
        <v>31</v>
      </c>
      <c r="F219" s="208" t="s">
        <v>193</v>
      </c>
      <c r="G219" s="206"/>
      <c r="H219" s="207" t="s">
        <v>31</v>
      </c>
      <c r="I219" s="209"/>
      <c r="J219" s="206"/>
      <c r="K219" s="206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139</v>
      </c>
      <c r="AU219" s="214" t="s">
        <v>87</v>
      </c>
      <c r="AV219" s="14" t="s">
        <v>85</v>
      </c>
      <c r="AW219" s="14" t="s">
        <v>37</v>
      </c>
      <c r="AX219" s="14" t="s">
        <v>77</v>
      </c>
      <c r="AY219" s="214" t="s">
        <v>128</v>
      </c>
    </row>
    <row r="220" spans="1:65" s="13" customFormat="1" ht="10.199999999999999">
      <c r="B220" s="193"/>
      <c r="C220" s="194"/>
      <c r="D220" s="195" t="s">
        <v>139</v>
      </c>
      <c r="E220" s="196" t="s">
        <v>31</v>
      </c>
      <c r="F220" s="197" t="s">
        <v>336</v>
      </c>
      <c r="G220" s="194"/>
      <c r="H220" s="198">
        <v>18.399999999999999</v>
      </c>
      <c r="I220" s="199"/>
      <c r="J220" s="194"/>
      <c r="K220" s="194"/>
      <c r="L220" s="200"/>
      <c r="M220" s="201"/>
      <c r="N220" s="202"/>
      <c r="O220" s="202"/>
      <c r="P220" s="202"/>
      <c r="Q220" s="202"/>
      <c r="R220" s="202"/>
      <c r="S220" s="202"/>
      <c r="T220" s="203"/>
      <c r="AT220" s="204" t="s">
        <v>139</v>
      </c>
      <c r="AU220" s="204" t="s">
        <v>87</v>
      </c>
      <c r="AV220" s="13" t="s">
        <v>87</v>
      </c>
      <c r="AW220" s="13" t="s">
        <v>37</v>
      </c>
      <c r="AX220" s="13" t="s">
        <v>77</v>
      </c>
      <c r="AY220" s="204" t="s">
        <v>128</v>
      </c>
    </row>
    <row r="221" spans="1:65" s="13" customFormat="1" ht="10.199999999999999">
      <c r="B221" s="193"/>
      <c r="C221" s="194"/>
      <c r="D221" s="195" t="s">
        <v>139</v>
      </c>
      <c r="E221" s="196" t="s">
        <v>31</v>
      </c>
      <c r="F221" s="197" t="s">
        <v>337</v>
      </c>
      <c r="G221" s="194"/>
      <c r="H221" s="198">
        <v>18.7</v>
      </c>
      <c r="I221" s="199"/>
      <c r="J221" s="194"/>
      <c r="K221" s="194"/>
      <c r="L221" s="200"/>
      <c r="M221" s="201"/>
      <c r="N221" s="202"/>
      <c r="O221" s="202"/>
      <c r="P221" s="202"/>
      <c r="Q221" s="202"/>
      <c r="R221" s="202"/>
      <c r="S221" s="202"/>
      <c r="T221" s="203"/>
      <c r="AT221" s="204" t="s">
        <v>139</v>
      </c>
      <c r="AU221" s="204" t="s">
        <v>87</v>
      </c>
      <c r="AV221" s="13" t="s">
        <v>87</v>
      </c>
      <c r="AW221" s="13" t="s">
        <v>37</v>
      </c>
      <c r="AX221" s="13" t="s">
        <v>77</v>
      </c>
      <c r="AY221" s="204" t="s">
        <v>128</v>
      </c>
    </row>
    <row r="222" spans="1:65" s="15" customFormat="1" ht="10.199999999999999">
      <c r="B222" s="215"/>
      <c r="C222" s="216"/>
      <c r="D222" s="195" t="s">
        <v>139</v>
      </c>
      <c r="E222" s="217" t="s">
        <v>31</v>
      </c>
      <c r="F222" s="218" t="s">
        <v>157</v>
      </c>
      <c r="G222" s="216"/>
      <c r="H222" s="219">
        <v>100.7</v>
      </c>
      <c r="I222" s="220"/>
      <c r="J222" s="216"/>
      <c r="K222" s="216"/>
      <c r="L222" s="221"/>
      <c r="M222" s="222"/>
      <c r="N222" s="223"/>
      <c r="O222" s="223"/>
      <c r="P222" s="223"/>
      <c r="Q222" s="223"/>
      <c r="R222" s="223"/>
      <c r="S222" s="223"/>
      <c r="T222" s="224"/>
      <c r="AT222" s="225" t="s">
        <v>139</v>
      </c>
      <c r="AU222" s="225" t="s">
        <v>87</v>
      </c>
      <c r="AV222" s="15" t="s">
        <v>135</v>
      </c>
      <c r="AW222" s="15" t="s">
        <v>37</v>
      </c>
      <c r="AX222" s="15" t="s">
        <v>85</v>
      </c>
      <c r="AY222" s="225" t="s">
        <v>128</v>
      </c>
    </row>
    <row r="223" spans="1:65" s="2" customFormat="1" ht="14.4" customHeight="1">
      <c r="A223" s="36"/>
      <c r="B223" s="37"/>
      <c r="C223" s="226" t="s">
        <v>338</v>
      </c>
      <c r="D223" s="226" t="s">
        <v>196</v>
      </c>
      <c r="E223" s="227" t="s">
        <v>339</v>
      </c>
      <c r="F223" s="228" t="s">
        <v>340</v>
      </c>
      <c r="G223" s="229" t="s">
        <v>143</v>
      </c>
      <c r="H223" s="230">
        <v>102.714</v>
      </c>
      <c r="I223" s="231"/>
      <c r="J223" s="232">
        <f>ROUND(I223*H223,2)</f>
        <v>0</v>
      </c>
      <c r="K223" s="228" t="s">
        <v>134</v>
      </c>
      <c r="L223" s="233"/>
      <c r="M223" s="234" t="s">
        <v>31</v>
      </c>
      <c r="N223" s="235" t="s">
        <v>48</v>
      </c>
      <c r="O223" s="66"/>
      <c r="P223" s="184">
        <f>O223*H223</f>
        <v>0</v>
      </c>
      <c r="Q223" s="184">
        <v>4.4999999999999998E-2</v>
      </c>
      <c r="R223" s="184">
        <f>Q223*H223</f>
        <v>4.6221299999999994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182</v>
      </c>
      <c r="AT223" s="186" t="s">
        <v>196</v>
      </c>
      <c r="AU223" s="186" t="s">
        <v>87</v>
      </c>
      <c r="AY223" s="19" t="s">
        <v>128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85</v>
      </c>
      <c r="BK223" s="187">
        <f>ROUND(I223*H223,2)</f>
        <v>0</v>
      </c>
      <c r="BL223" s="19" t="s">
        <v>135</v>
      </c>
      <c r="BM223" s="186" t="s">
        <v>341</v>
      </c>
    </row>
    <row r="224" spans="1:65" s="13" customFormat="1" ht="10.199999999999999">
      <c r="B224" s="193"/>
      <c r="C224" s="194"/>
      <c r="D224" s="195" t="s">
        <v>139</v>
      </c>
      <c r="E224" s="196" t="s">
        <v>31</v>
      </c>
      <c r="F224" s="197" t="s">
        <v>342</v>
      </c>
      <c r="G224" s="194"/>
      <c r="H224" s="198">
        <v>102.714</v>
      </c>
      <c r="I224" s="199"/>
      <c r="J224" s="194"/>
      <c r="K224" s="194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139</v>
      </c>
      <c r="AU224" s="204" t="s">
        <v>87</v>
      </c>
      <c r="AV224" s="13" t="s">
        <v>87</v>
      </c>
      <c r="AW224" s="13" t="s">
        <v>37</v>
      </c>
      <c r="AX224" s="13" t="s">
        <v>85</v>
      </c>
      <c r="AY224" s="204" t="s">
        <v>128</v>
      </c>
    </row>
    <row r="225" spans="1:65" s="2" customFormat="1" ht="22.2" customHeight="1">
      <c r="A225" s="36"/>
      <c r="B225" s="37"/>
      <c r="C225" s="175" t="s">
        <v>343</v>
      </c>
      <c r="D225" s="175" t="s">
        <v>130</v>
      </c>
      <c r="E225" s="176" t="s">
        <v>344</v>
      </c>
      <c r="F225" s="177" t="s">
        <v>345</v>
      </c>
      <c r="G225" s="178" t="s">
        <v>133</v>
      </c>
      <c r="H225" s="179">
        <v>23.25</v>
      </c>
      <c r="I225" s="180"/>
      <c r="J225" s="181">
        <f>ROUND(I225*H225,2)</f>
        <v>0</v>
      </c>
      <c r="K225" s="177" t="s">
        <v>134</v>
      </c>
      <c r="L225" s="41"/>
      <c r="M225" s="182" t="s">
        <v>31</v>
      </c>
      <c r="N225" s="183" t="s">
        <v>48</v>
      </c>
      <c r="O225" s="66"/>
      <c r="P225" s="184">
        <f>O225*H225</f>
        <v>0</v>
      </c>
      <c r="Q225" s="184">
        <v>4.6999999999999999E-4</v>
      </c>
      <c r="R225" s="184">
        <f>Q225*H225</f>
        <v>1.09275E-2</v>
      </c>
      <c r="S225" s="184">
        <v>0</v>
      </c>
      <c r="T225" s="185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6" t="s">
        <v>135</v>
      </c>
      <c r="AT225" s="186" t="s">
        <v>130</v>
      </c>
      <c r="AU225" s="186" t="s">
        <v>87</v>
      </c>
      <c r="AY225" s="19" t="s">
        <v>128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19" t="s">
        <v>85</v>
      </c>
      <c r="BK225" s="187">
        <f>ROUND(I225*H225,2)</f>
        <v>0</v>
      </c>
      <c r="BL225" s="19" t="s">
        <v>135</v>
      </c>
      <c r="BM225" s="186" t="s">
        <v>346</v>
      </c>
    </row>
    <row r="226" spans="1:65" s="2" customFormat="1" ht="10.199999999999999">
      <c r="A226" s="36"/>
      <c r="B226" s="37"/>
      <c r="C226" s="38"/>
      <c r="D226" s="188" t="s">
        <v>137</v>
      </c>
      <c r="E226" s="38"/>
      <c r="F226" s="189" t="s">
        <v>347</v>
      </c>
      <c r="G226" s="38"/>
      <c r="H226" s="38"/>
      <c r="I226" s="190"/>
      <c r="J226" s="38"/>
      <c r="K226" s="38"/>
      <c r="L226" s="41"/>
      <c r="M226" s="191"/>
      <c r="N226" s="192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137</v>
      </c>
      <c r="AU226" s="19" t="s">
        <v>87</v>
      </c>
    </row>
    <row r="227" spans="1:65" s="14" customFormat="1" ht="10.199999999999999">
      <c r="B227" s="205"/>
      <c r="C227" s="206"/>
      <c r="D227" s="195" t="s">
        <v>139</v>
      </c>
      <c r="E227" s="207" t="s">
        <v>31</v>
      </c>
      <c r="F227" s="208" t="s">
        <v>348</v>
      </c>
      <c r="G227" s="206"/>
      <c r="H227" s="207" t="s">
        <v>31</v>
      </c>
      <c r="I227" s="209"/>
      <c r="J227" s="206"/>
      <c r="K227" s="206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139</v>
      </c>
      <c r="AU227" s="214" t="s">
        <v>87</v>
      </c>
      <c r="AV227" s="14" t="s">
        <v>85</v>
      </c>
      <c r="AW227" s="14" t="s">
        <v>37</v>
      </c>
      <c r="AX227" s="14" t="s">
        <v>77</v>
      </c>
      <c r="AY227" s="214" t="s">
        <v>128</v>
      </c>
    </row>
    <row r="228" spans="1:65" s="13" customFormat="1" ht="10.199999999999999">
      <c r="B228" s="193"/>
      <c r="C228" s="194"/>
      <c r="D228" s="195" t="s">
        <v>139</v>
      </c>
      <c r="E228" s="196" t="s">
        <v>31</v>
      </c>
      <c r="F228" s="197" t="s">
        <v>269</v>
      </c>
      <c r="G228" s="194"/>
      <c r="H228" s="198">
        <v>1.75</v>
      </c>
      <c r="I228" s="199"/>
      <c r="J228" s="194"/>
      <c r="K228" s="194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139</v>
      </c>
      <c r="AU228" s="204" t="s">
        <v>87</v>
      </c>
      <c r="AV228" s="13" t="s">
        <v>87</v>
      </c>
      <c r="AW228" s="13" t="s">
        <v>37</v>
      </c>
      <c r="AX228" s="13" t="s">
        <v>77</v>
      </c>
      <c r="AY228" s="204" t="s">
        <v>128</v>
      </c>
    </row>
    <row r="229" spans="1:65" s="14" customFormat="1" ht="10.199999999999999">
      <c r="B229" s="205"/>
      <c r="C229" s="206"/>
      <c r="D229" s="195" t="s">
        <v>139</v>
      </c>
      <c r="E229" s="207" t="s">
        <v>31</v>
      </c>
      <c r="F229" s="208" t="s">
        <v>349</v>
      </c>
      <c r="G229" s="206"/>
      <c r="H229" s="207" t="s">
        <v>31</v>
      </c>
      <c r="I229" s="209"/>
      <c r="J229" s="206"/>
      <c r="K229" s="206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139</v>
      </c>
      <c r="AU229" s="214" t="s">
        <v>87</v>
      </c>
      <c r="AV229" s="14" t="s">
        <v>85</v>
      </c>
      <c r="AW229" s="14" t="s">
        <v>37</v>
      </c>
      <c r="AX229" s="14" t="s">
        <v>77</v>
      </c>
      <c r="AY229" s="214" t="s">
        <v>128</v>
      </c>
    </row>
    <row r="230" spans="1:65" s="13" customFormat="1" ht="10.199999999999999">
      <c r="B230" s="193"/>
      <c r="C230" s="194"/>
      <c r="D230" s="195" t="s">
        <v>139</v>
      </c>
      <c r="E230" s="196" t="s">
        <v>31</v>
      </c>
      <c r="F230" s="197" t="s">
        <v>350</v>
      </c>
      <c r="G230" s="194"/>
      <c r="H230" s="198">
        <v>21.5</v>
      </c>
      <c r="I230" s="199"/>
      <c r="J230" s="194"/>
      <c r="K230" s="194"/>
      <c r="L230" s="200"/>
      <c r="M230" s="201"/>
      <c r="N230" s="202"/>
      <c r="O230" s="202"/>
      <c r="P230" s="202"/>
      <c r="Q230" s="202"/>
      <c r="R230" s="202"/>
      <c r="S230" s="202"/>
      <c r="T230" s="203"/>
      <c r="AT230" s="204" t="s">
        <v>139</v>
      </c>
      <c r="AU230" s="204" t="s">
        <v>87</v>
      </c>
      <c r="AV230" s="13" t="s">
        <v>87</v>
      </c>
      <c r="AW230" s="13" t="s">
        <v>37</v>
      </c>
      <c r="AX230" s="13" t="s">
        <v>77</v>
      </c>
      <c r="AY230" s="204" t="s">
        <v>128</v>
      </c>
    </row>
    <row r="231" spans="1:65" s="15" customFormat="1" ht="10.199999999999999">
      <c r="B231" s="215"/>
      <c r="C231" s="216"/>
      <c r="D231" s="195" t="s">
        <v>139</v>
      </c>
      <c r="E231" s="217" t="s">
        <v>31</v>
      </c>
      <c r="F231" s="218" t="s">
        <v>157</v>
      </c>
      <c r="G231" s="216"/>
      <c r="H231" s="219">
        <v>23.25</v>
      </c>
      <c r="I231" s="220"/>
      <c r="J231" s="216"/>
      <c r="K231" s="216"/>
      <c r="L231" s="221"/>
      <c r="M231" s="222"/>
      <c r="N231" s="223"/>
      <c r="O231" s="223"/>
      <c r="P231" s="223"/>
      <c r="Q231" s="223"/>
      <c r="R231" s="223"/>
      <c r="S231" s="223"/>
      <c r="T231" s="224"/>
      <c r="AT231" s="225" t="s">
        <v>139</v>
      </c>
      <c r="AU231" s="225" t="s">
        <v>87</v>
      </c>
      <c r="AV231" s="15" t="s">
        <v>135</v>
      </c>
      <c r="AW231" s="15" t="s">
        <v>37</v>
      </c>
      <c r="AX231" s="15" t="s">
        <v>85</v>
      </c>
      <c r="AY231" s="225" t="s">
        <v>128</v>
      </c>
    </row>
    <row r="232" spans="1:65" s="2" customFormat="1" ht="45" customHeight="1">
      <c r="A232" s="36"/>
      <c r="B232" s="37"/>
      <c r="C232" s="175" t="s">
        <v>351</v>
      </c>
      <c r="D232" s="175" t="s">
        <v>130</v>
      </c>
      <c r="E232" s="176" t="s">
        <v>352</v>
      </c>
      <c r="F232" s="177" t="s">
        <v>353</v>
      </c>
      <c r="G232" s="178" t="s">
        <v>241</v>
      </c>
      <c r="H232" s="179">
        <v>50</v>
      </c>
      <c r="I232" s="180"/>
      <c r="J232" s="181">
        <f>ROUND(I232*H232,2)</f>
        <v>0</v>
      </c>
      <c r="K232" s="177" t="s">
        <v>134</v>
      </c>
      <c r="L232" s="41"/>
      <c r="M232" s="182" t="s">
        <v>31</v>
      </c>
      <c r="N232" s="183" t="s">
        <v>48</v>
      </c>
      <c r="O232" s="66"/>
      <c r="P232" s="184">
        <f>O232*H232</f>
        <v>0</v>
      </c>
      <c r="Q232" s="184">
        <v>6.8000000000000005E-4</v>
      </c>
      <c r="R232" s="184">
        <f>Q232*H232</f>
        <v>3.4000000000000002E-2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135</v>
      </c>
      <c r="AT232" s="186" t="s">
        <v>130</v>
      </c>
      <c r="AU232" s="186" t="s">
        <v>87</v>
      </c>
      <c r="AY232" s="19" t="s">
        <v>128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85</v>
      </c>
      <c r="BK232" s="187">
        <f>ROUND(I232*H232,2)</f>
        <v>0</v>
      </c>
      <c r="BL232" s="19" t="s">
        <v>135</v>
      </c>
      <c r="BM232" s="186" t="s">
        <v>354</v>
      </c>
    </row>
    <row r="233" spans="1:65" s="2" customFormat="1" ht="10.199999999999999">
      <c r="A233" s="36"/>
      <c r="B233" s="37"/>
      <c r="C233" s="38"/>
      <c r="D233" s="188" t="s">
        <v>137</v>
      </c>
      <c r="E233" s="38"/>
      <c r="F233" s="189" t="s">
        <v>355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137</v>
      </c>
      <c r="AU233" s="19" t="s">
        <v>87</v>
      </c>
    </row>
    <row r="234" spans="1:65" s="14" customFormat="1" ht="10.199999999999999">
      <c r="B234" s="205"/>
      <c r="C234" s="206"/>
      <c r="D234" s="195" t="s">
        <v>139</v>
      </c>
      <c r="E234" s="207" t="s">
        <v>31</v>
      </c>
      <c r="F234" s="208" t="s">
        <v>356</v>
      </c>
      <c r="G234" s="206"/>
      <c r="H234" s="207" t="s">
        <v>31</v>
      </c>
      <c r="I234" s="209"/>
      <c r="J234" s="206"/>
      <c r="K234" s="206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139</v>
      </c>
      <c r="AU234" s="214" t="s">
        <v>87</v>
      </c>
      <c r="AV234" s="14" t="s">
        <v>85</v>
      </c>
      <c r="AW234" s="14" t="s">
        <v>37</v>
      </c>
      <c r="AX234" s="14" t="s">
        <v>77</v>
      </c>
      <c r="AY234" s="214" t="s">
        <v>128</v>
      </c>
    </row>
    <row r="235" spans="1:65" s="13" customFormat="1" ht="10.199999999999999">
      <c r="B235" s="193"/>
      <c r="C235" s="194"/>
      <c r="D235" s="195" t="s">
        <v>139</v>
      </c>
      <c r="E235" s="196" t="s">
        <v>31</v>
      </c>
      <c r="F235" s="197" t="s">
        <v>357</v>
      </c>
      <c r="G235" s="194"/>
      <c r="H235" s="198">
        <v>50</v>
      </c>
      <c r="I235" s="199"/>
      <c r="J235" s="194"/>
      <c r="K235" s="194"/>
      <c r="L235" s="200"/>
      <c r="M235" s="201"/>
      <c r="N235" s="202"/>
      <c r="O235" s="202"/>
      <c r="P235" s="202"/>
      <c r="Q235" s="202"/>
      <c r="R235" s="202"/>
      <c r="S235" s="202"/>
      <c r="T235" s="203"/>
      <c r="AT235" s="204" t="s">
        <v>139</v>
      </c>
      <c r="AU235" s="204" t="s">
        <v>87</v>
      </c>
      <c r="AV235" s="13" t="s">
        <v>87</v>
      </c>
      <c r="AW235" s="13" t="s">
        <v>37</v>
      </c>
      <c r="AX235" s="13" t="s">
        <v>85</v>
      </c>
      <c r="AY235" s="204" t="s">
        <v>128</v>
      </c>
    </row>
    <row r="236" spans="1:65" s="2" customFormat="1" ht="22.2" customHeight="1">
      <c r="A236" s="36"/>
      <c r="B236" s="37"/>
      <c r="C236" s="226" t="s">
        <v>358</v>
      </c>
      <c r="D236" s="226" t="s">
        <v>196</v>
      </c>
      <c r="E236" s="227" t="s">
        <v>359</v>
      </c>
      <c r="F236" s="228" t="s">
        <v>360</v>
      </c>
      <c r="G236" s="229" t="s">
        <v>173</v>
      </c>
      <c r="H236" s="230">
        <v>0.46400000000000002</v>
      </c>
      <c r="I236" s="231"/>
      <c r="J236" s="232">
        <f>ROUND(I236*H236,2)</f>
        <v>0</v>
      </c>
      <c r="K236" s="228" t="s">
        <v>134</v>
      </c>
      <c r="L236" s="233"/>
      <c r="M236" s="234" t="s">
        <v>31</v>
      </c>
      <c r="N236" s="235" t="s">
        <v>48</v>
      </c>
      <c r="O236" s="66"/>
      <c r="P236" s="184">
        <f>O236*H236</f>
        <v>0</v>
      </c>
      <c r="Q236" s="184">
        <v>1</v>
      </c>
      <c r="R236" s="184">
        <f>Q236*H236</f>
        <v>0.46400000000000002</v>
      </c>
      <c r="S236" s="184">
        <v>0</v>
      </c>
      <c r="T236" s="185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6" t="s">
        <v>182</v>
      </c>
      <c r="AT236" s="186" t="s">
        <v>196</v>
      </c>
      <c r="AU236" s="186" t="s">
        <v>87</v>
      </c>
      <c r="AY236" s="19" t="s">
        <v>128</v>
      </c>
      <c r="BE236" s="187">
        <f>IF(N236="základní",J236,0)</f>
        <v>0</v>
      </c>
      <c r="BF236" s="187">
        <f>IF(N236="snížená",J236,0)</f>
        <v>0</v>
      </c>
      <c r="BG236" s="187">
        <f>IF(N236="zákl. přenesená",J236,0)</f>
        <v>0</v>
      </c>
      <c r="BH236" s="187">
        <f>IF(N236="sníž. přenesená",J236,0)</f>
        <v>0</v>
      </c>
      <c r="BI236" s="187">
        <f>IF(N236="nulová",J236,0)</f>
        <v>0</v>
      </c>
      <c r="BJ236" s="19" t="s">
        <v>85</v>
      </c>
      <c r="BK236" s="187">
        <f>ROUND(I236*H236,2)</f>
        <v>0</v>
      </c>
      <c r="BL236" s="19" t="s">
        <v>135</v>
      </c>
      <c r="BM236" s="186" t="s">
        <v>361</v>
      </c>
    </row>
    <row r="237" spans="1:65" s="13" customFormat="1" ht="10.199999999999999">
      <c r="B237" s="193"/>
      <c r="C237" s="194"/>
      <c r="D237" s="195" t="s">
        <v>139</v>
      </c>
      <c r="E237" s="196" t="s">
        <v>31</v>
      </c>
      <c r="F237" s="197" t="s">
        <v>362</v>
      </c>
      <c r="G237" s="194"/>
      <c r="H237" s="198">
        <v>0.46400000000000002</v>
      </c>
      <c r="I237" s="199"/>
      <c r="J237" s="194"/>
      <c r="K237" s="194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139</v>
      </c>
      <c r="AU237" s="204" t="s">
        <v>87</v>
      </c>
      <c r="AV237" s="13" t="s">
        <v>87</v>
      </c>
      <c r="AW237" s="13" t="s">
        <v>37</v>
      </c>
      <c r="AX237" s="13" t="s">
        <v>85</v>
      </c>
      <c r="AY237" s="204" t="s">
        <v>128</v>
      </c>
    </row>
    <row r="238" spans="1:65" s="2" customFormat="1" ht="22.2" customHeight="1">
      <c r="A238" s="36"/>
      <c r="B238" s="37"/>
      <c r="C238" s="226" t="s">
        <v>363</v>
      </c>
      <c r="D238" s="226" t="s">
        <v>196</v>
      </c>
      <c r="E238" s="227" t="s">
        <v>364</v>
      </c>
      <c r="F238" s="228" t="s">
        <v>365</v>
      </c>
      <c r="G238" s="229" t="s">
        <v>173</v>
      </c>
      <c r="H238" s="230">
        <v>1.427</v>
      </c>
      <c r="I238" s="231"/>
      <c r="J238" s="232">
        <f>ROUND(I238*H238,2)</f>
        <v>0</v>
      </c>
      <c r="K238" s="228" t="s">
        <v>134</v>
      </c>
      <c r="L238" s="233"/>
      <c r="M238" s="234" t="s">
        <v>31</v>
      </c>
      <c r="N238" s="235" t="s">
        <v>48</v>
      </c>
      <c r="O238" s="66"/>
      <c r="P238" s="184">
        <f>O238*H238</f>
        <v>0</v>
      </c>
      <c r="Q238" s="184">
        <v>1</v>
      </c>
      <c r="R238" s="184">
        <f>Q238*H238</f>
        <v>1.427</v>
      </c>
      <c r="S238" s="184">
        <v>0</v>
      </c>
      <c r="T238" s="185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6" t="s">
        <v>182</v>
      </c>
      <c r="AT238" s="186" t="s">
        <v>196</v>
      </c>
      <c r="AU238" s="186" t="s">
        <v>87</v>
      </c>
      <c r="AY238" s="19" t="s">
        <v>128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9" t="s">
        <v>85</v>
      </c>
      <c r="BK238" s="187">
        <f>ROUND(I238*H238,2)</f>
        <v>0</v>
      </c>
      <c r="BL238" s="19" t="s">
        <v>135</v>
      </c>
      <c r="BM238" s="186" t="s">
        <v>366</v>
      </c>
    </row>
    <row r="239" spans="1:65" s="13" customFormat="1" ht="10.199999999999999">
      <c r="B239" s="193"/>
      <c r="C239" s="194"/>
      <c r="D239" s="195" t="s">
        <v>139</v>
      </c>
      <c r="E239" s="196" t="s">
        <v>31</v>
      </c>
      <c r="F239" s="197" t="s">
        <v>367</v>
      </c>
      <c r="G239" s="194"/>
      <c r="H239" s="198">
        <v>1.427</v>
      </c>
      <c r="I239" s="199"/>
      <c r="J239" s="194"/>
      <c r="K239" s="194"/>
      <c r="L239" s="200"/>
      <c r="M239" s="201"/>
      <c r="N239" s="202"/>
      <c r="O239" s="202"/>
      <c r="P239" s="202"/>
      <c r="Q239" s="202"/>
      <c r="R239" s="202"/>
      <c r="S239" s="202"/>
      <c r="T239" s="203"/>
      <c r="AT239" s="204" t="s">
        <v>139</v>
      </c>
      <c r="AU239" s="204" t="s">
        <v>87</v>
      </c>
      <c r="AV239" s="13" t="s">
        <v>87</v>
      </c>
      <c r="AW239" s="13" t="s">
        <v>37</v>
      </c>
      <c r="AX239" s="13" t="s">
        <v>85</v>
      </c>
      <c r="AY239" s="204" t="s">
        <v>128</v>
      </c>
    </row>
    <row r="240" spans="1:65" s="2" customFormat="1" ht="19.8" customHeight="1">
      <c r="A240" s="36"/>
      <c r="B240" s="37"/>
      <c r="C240" s="226" t="s">
        <v>368</v>
      </c>
      <c r="D240" s="226" t="s">
        <v>196</v>
      </c>
      <c r="E240" s="227" t="s">
        <v>369</v>
      </c>
      <c r="F240" s="228" t="s">
        <v>370</v>
      </c>
      <c r="G240" s="229" t="s">
        <v>173</v>
      </c>
      <c r="H240" s="230">
        <v>9.7000000000000003E-2</v>
      </c>
      <c r="I240" s="231"/>
      <c r="J240" s="232">
        <f>ROUND(I240*H240,2)</f>
        <v>0</v>
      </c>
      <c r="K240" s="228" t="s">
        <v>134</v>
      </c>
      <c r="L240" s="233"/>
      <c r="M240" s="234" t="s">
        <v>31</v>
      </c>
      <c r="N240" s="235" t="s">
        <v>48</v>
      </c>
      <c r="O240" s="66"/>
      <c r="P240" s="184">
        <f>O240*H240</f>
        <v>0</v>
      </c>
      <c r="Q240" s="184">
        <v>1</v>
      </c>
      <c r="R240" s="184">
        <f>Q240*H240</f>
        <v>9.7000000000000003E-2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182</v>
      </c>
      <c r="AT240" s="186" t="s">
        <v>196</v>
      </c>
      <c r="AU240" s="186" t="s">
        <v>87</v>
      </c>
      <c r="AY240" s="19" t="s">
        <v>128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85</v>
      </c>
      <c r="BK240" s="187">
        <f>ROUND(I240*H240,2)</f>
        <v>0</v>
      </c>
      <c r="BL240" s="19" t="s">
        <v>135</v>
      </c>
      <c r="BM240" s="186" t="s">
        <v>371</v>
      </c>
    </row>
    <row r="241" spans="1:65" s="14" customFormat="1" ht="10.199999999999999">
      <c r="B241" s="205"/>
      <c r="C241" s="206"/>
      <c r="D241" s="195" t="s">
        <v>139</v>
      </c>
      <c r="E241" s="207" t="s">
        <v>31</v>
      </c>
      <c r="F241" s="208" t="s">
        <v>372</v>
      </c>
      <c r="G241" s="206"/>
      <c r="H241" s="207" t="s">
        <v>31</v>
      </c>
      <c r="I241" s="209"/>
      <c r="J241" s="206"/>
      <c r="K241" s="206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139</v>
      </c>
      <c r="AU241" s="214" t="s">
        <v>87</v>
      </c>
      <c r="AV241" s="14" t="s">
        <v>85</v>
      </c>
      <c r="AW241" s="14" t="s">
        <v>37</v>
      </c>
      <c r="AX241" s="14" t="s">
        <v>77</v>
      </c>
      <c r="AY241" s="214" t="s">
        <v>128</v>
      </c>
    </row>
    <row r="242" spans="1:65" s="13" customFormat="1" ht="10.199999999999999">
      <c r="B242" s="193"/>
      <c r="C242" s="194"/>
      <c r="D242" s="195" t="s">
        <v>139</v>
      </c>
      <c r="E242" s="196" t="s">
        <v>31</v>
      </c>
      <c r="F242" s="197" t="s">
        <v>373</v>
      </c>
      <c r="G242" s="194"/>
      <c r="H242" s="198">
        <v>9.7000000000000003E-2</v>
      </c>
      <c r="I242" s="199"/>
      <c r="J242" s="194"/>
      <c r="K242" s="194"/>
      <c r="L242" s="200"/>
      <c r="M242" s="201"/>
      <c r="N242" s="202"/>
      <c r="O242" s="202"/>
      <c r="P242" s="202"/>
      <c r="Q242" s="202"/>
      <c r="R242" s="202"/>
      <c r="S242" s="202"/>
      <c r="T242" s="203"/>
      <c r="AT242" s="204" t="s">
        <v>139</v>
      </c>
      <c r="AU242" s="204" t="s">
        <v>87</v>
      </c>
      <c r="AV242" s="13" t="s">
        <v>87</v>
      </c>
      <c r="AW242" s="13" t="s">
        <v>37</v>
      </c>
      <c r="AX242" s="13" t="s">
        <v>85</v>
      </c>
      <c r="AY242" s="204" t="s">
        <v>128</v>
      </c>
    </row>
    <row r="243" spans="1:65" s="2" customFormat="1" ht="34.799999999999997" customHeight="1">
      <c r="A243" s="36"/>
      <c r="B243" s="37"/>
      <c r="C243" s="175" t="s">
        <v>374</v>
      </c>
      <c r="D243" s="175" t="s">
        <v>130</v>
      </c>
      <c r="E243" s="176" t="s">
        <v>375</v>
      </c>
      <c r="F243" s="177" t="s">
        <v>376</v>
      </c>
      <c r="G243" s="178" t="s">
        <v>241</v>
      </c>
      <c r="H243" s="179">
        <v>152</v>
      </c>
      <c r="I243" s="180"/>
      <c r="J243" s="181">
        <f>ROUND(I243*H243,2)</f>
        <v>0</v>
      </c>
      <c r="K243" s="177" t="s">
        <v>134</v>
      </c>
      <c r="L243" s="41"/>
      <c r="M243" s="182" t="s">
        <v>31</v>
      </c>
      <c r="N243" s="183" t="s">
        <v>48</v>
      </c>
      <c r="O243" s="66"/>
      <c r="P243" s="184">
        <f>O243*H243</f>
        <v>0</v>
      </c>
      <c r="Q243" s="184">
        <v>1.0000000000000001E-5</v>
      </c>
      <c r="R243" s="184">
        <f>Q243*H243</f>
        <v>1.5200000000000001E-3</v>
      </c>
      <c r="S243" s="184">
        <v>0</v>
      </c>
      <c r="T243" s="185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6" t="s">
        <v>135</v>
      </c>
      <c r="AT243" s="186" t="s">
        <v>130</v>
      </c>
      <c r="AU243" s="186" t="s">
        <v>87</v>
      </c>
      <c r="AY243" s="19" t="s">
        <v>128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19" t="s">
        <v>85</v>
      </c>
      <c r="BK243" s="187">
        <f>ROUND(I243*H243,2)</f>
        <v>0</v>
      </c>
      <c r="BL243" s="19" t="s">
        <v>135</v>
      </c>
      <c r="BM243" s="186" t="s">
        <v>377</v>
      </c>
    </row>
    <row r="244" spans="1:65" s="2" customFormat="1" ht="10.199999999999999">
      <c r="A244" s="36"/>
      <c r="B244" s="37"/>
      <c r="C244" s="38"/>
      <c r="D244" s="188" t="s">
        <v>137</v>
      </c>
      <c r="E244" s="38"/>
      <c r="F244" s="189" t="s">
        <v>378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137</v>
      </c>
      <c r="AU244" s="19" t="s">
        <v>87</v>
      </c>
    </row>
    <row r="245" spans="1:65" s="13" customFormat="1" ht="10.199999999999999">
      <c r="B245" s="193"/>
      <c r="C245" s="194"/>
      <c r="D245" s="195" t="s">
        <v>139</v>
      </c>
      <c r="E245" s="196" t="s">
        <v>31</v>
      </c>
      <c r="F245" s="197" t="s">
        <v>379</v>
      </c>
      <c r="G245" s="194"/>
      <c r="H245" s="198">
        <v>152</v>
      </c>
      <c r="I245" s="199"/>
      <c r="J245" s="194"/>
      <c r="K245" s="194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139</v>
      </c>
      <c r="AU245" s="204" t="s">
        <v>87</v>
      </c>
      <c r="AV245" s="13" t="s">
        <v>87</v>
      </c>
      <c r="AW245" s="13" t="s">
        <v>37</v>
      </c>
      <c r="AX245" s="13" t="s">
        <v>85</v>
      </c>
      <c r="AY245" s="204" t="s">
        <v>128</v>
      </c>
    </row>
    <row r="246" spans="1:65" s="2" customFormat="1" ht="22.2" customHeight="1">
      <c r="A246" s="36"/>
      <c r="B246" s="37"/>
      <c r="C246" s="175" t="s">
        <v>380</v>
      </c>
      <c r="D246" s="175" t="s">
        <v>130</v>
      </c>
      <c r="E246" s="176" t="s">
        <v>381</v>
      </c>
      <c r="F246" s="177" t="s">
        <v>382</v>
      </c>
      <c r="G246" s="178" t="s">
        <v>241</v>
      </c>
      <c r="H246" s="179">
        <v>12</v>
      </c>
      <c r="I246" s="180"/>
      <c r="J246" s="181">
        <f>ROUND(I246*H246,2)</f>
        <v>0</v>
      </c>
      <c r="K246" s="177" t="s">
        <v>31</v>
      </c>
      <c r="L246" s="41"/>
      <c r="M246" s="182" t="s">
        <v>31</v>
      </c>
      <c r="N246" s="183" t="s">
        <v>48</v>
      </c>
      <c r="O246" s="66"/>
      <c r="P246" s="184">
        <f>O246*H246</f>
        <v>0</v>
      </c>
      <c r="Q246" s="184">
        <v>0</v>
      </c>
      <c r="R246" s="184">
        <f>Q246*H246</f>
        <v>0</v>
      </c>
      <c r="S246" s="184">
        <v>5.1999999999999998E-2</v>
      </c>
      <c r="T246" s="185">
        <f>S246*H246</f>
        <v>0.624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6" t="s">
        <v>135</v>
      </c>
      <c r="AT246" s="186" t="s">
        <v>130</v>
      </c>
      <c r="AU246" s="186" t="s">
        <v>87</v>
      </c>
      <c r="AY246" s="19" t="s">
        <v>128</v>
      </c>
      <c r="BE246" s="187">
        <f>IF(N246="základní",J246,0)</f>
        <v>0</v>
      </c>
      <c r="BF246" s="187">
        <f>IF(N246="snížená",J246,0)</f>
        <v>0</v>
      </c>
      <c r="BG246" s="187">
        <f>IF(N246="zákl. přenesená",J246,0)</f>
        <v>0</v>
      </c>
      <c r="BH246" s="187">
        <f>IF(N246="sníž. přenesená",J246,0)</f>
        <v>0</v>
      </c>
      <c r="BI246" s="187">
        <f>IF(N246="nulová",J246,0)</f>
        <v>0</v>
      </c>
      <c r="BJ246" s="19" t="s">
        <v>85</v>
      </c>
      <c r="BK246" s="187">
        <f>ROUND(I246*H246,2)</f>
        <v>0</v>
      </c>
      <c r="BL246" s="19" t="s">
        <v>135</v>
      </c>
      <c r="BM246" s="186" t="s">
        <v>383</v>
      </c>
    </row>
    <row r="247" spans="1:65" s="13" customFormat="1" ht="10.199999999999999">
      <c r="B247" s="193"/>
      <c r="C247" s="194"/>
      <c r="D247" s="195" t="s">
        <v>139</v>
      </c>
      <c r="E247" s="196" t="s">
        <v>31</v>
      </c>
      <c r="F247" s="197" t="s">
        <v>206</v>
      </c>
      <c r="G247" s="194"/>
      <c r="H247" s="198">
        <v>12</v>
      </c>
      <c r="I247" s="199"/>
      <c r="J247" s="194"/>
      <c r="K247" s="194"/>
      <c r="L247" s="200"/>
      <c r="M247" s="201"/>
      <c r="N247" s="202"/>
      <c r="O247" s="202"/>
      <c r="P247" s="202"/>
      <c r="Q247" s="202"/>
      <c r="R247" s="202"/>
      <c r="S247" s="202"/>
      <c r="T247" s="203"/>
      <c r="AT247" s="204" t="s">
        <v>139</v>
      </c>
      <c r="AU247" s="204" t="s">
        <v>87</v>
      </c>
      <c r="AV247" s="13" t="s">
        <v>87</v>
      </c>
      <c r="AW247" s="13" t="s">
        <v>37</v>
      </c>
      <c r="AX247" s="13" t="s">
        <v>85</v>
      </c>
      <c r="AY247" s="204" t="s">
        <v>128</v>
      </c>
    </row>
    <row r="248" spans="1:65" s="12" customFormat="1" ht="22.8" customHeight="1">
      <c r="B248" s="159"/>
      <c r="C248" s="160"/>
      <c r="D248" s="161" t="s">
        <v>76</v>
      </c>
      <c r="E248" s="173" t="s">
        <v>384</v>
      </c>
      <c r="F248" s="173" t="s">
        <v>385</v>
      </c>
      <c r="G248" s="160"/>
      <c r="H248" s="160"/>
      <c r="I248" s="163"/>
      <c r="J248" s="174">
        <f>BK248</f>
        <v>0</v>
      </c>
      <c r="K248" s="160"/>
      <c r="L248" s="165"/>
      <c r="M248" s="166"/>
      <c r="N248" s="167"/>
      <c r="O248" s="167"/>
      <c r="P248" s="168">
        <f>SUM(P249:P264)</f>
        <v>0</v>
      </c>
      <c r="Q248" s="167"/>
      <c r="R248" s="168">
        <f>SUM(R249:R264)</f>
        <v>0</v>
      </c>
      <c r="S248" s="167"/>
      <c r="T248" s="169">
        <f>SUM(T249:T264)</f>
        <v>0</v>
      </c>
      <c r="AR248" s="170" t="s">
        <v>85</v>
      </c>
      <c r="AT248" s="171" t="s">
        <v>76</v>
      </c>
      <c r="AU248" s="171" t="s">
        <v>85</v>
      </c>
      <c r="AY248" s="170" t="s">
        <v>128</v>
      </c>
      <c r="BK248" s="172">
        <f>SUM(BK249:BK264)</f>
        <v>0</v>
      </c>
    </row>
    <row r="249" spans="1:65" s="2" customFormat="1" ht="34.799999999999997" customHeight="1">
      <c r="A249" s="36"/>
      <c r="B249" s="37"/>
      <c r="C249" s="175" t="s">
        <v>386</v>
      </c>
      <c r="D249" s="175" t="s">
        <v>130</v>
      </c>
      <c r="E249" s="176" t="s">
        <v>387</v>
      </c>
      <c r="F249" s="177" t="s">
        <v>388</v>
      </c>
      <c r="G249" s="178" t="s">
        <v>173</v>
      </c>
      <c r="H249" s="179">
        <v>7.5149999999999997</v>
      </c>
      <c r="I249" s="180"/>
      <c r="J249" s="181">
        <f>ROUND(I249*H249,2)</f>
        <v>0</v>
      </c>
      <c r="K249" s="177" t="s">
        <v>134</v>
      </c>
      <c r="L249" s="41"/>
      <c r="M249" s="182" t="s">
        <v>31</v>
      </c>
      <c r="N249" s="183" t="s">
        <v>48</v>
      </c>
      <c r="O249" s="66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135</v>
      </c>
      <c r="AT249" s="186" t="s">
        <v>130</v>
      </c>
      <c r="AU249" s="186" t="s">
        <v>87</v>
      </c>
      <c r="AY249" s="19" t="s">
        <v>128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85</v>
      </c>
      <c r="BK249" s="187">
        <f>ROUND(I249*H249,2)</f>
        <v>0</v>
      </c>
      <c r="BL249" s="19" t="s">
        <v>135</v>
      </c>
      <c r="BM249" s="186" t="s">
        <v>389</v>
      </c>
    </row>
    <row r="250" spans="1:65" s="2" customFormat="1" ht="10.199999999999999">
      <c r="A250" s="36"/>
      <c r="B250" s="37"/>
      <c r="C250" s="38"/>
      <c r="D250" s="188" t="s">
        <v>137</v>
      </c>
      <c r="E250" s="38"/>
      <c r="F250" s="189" t="s">
        <v>390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137</v>
      </c>
      <c r="AU250" s="19" t="s">
        <v>87</v>
      </c>
    </row>
    <row r="251" spans="1:65" s="13" customFormat="1" ht="10.199999999999999">
      <c r="B251" s="193"/>
      <c r="C251" s="194"/>
      <c r="D251" s="195" t="s">
        <v>139</v>
      </c>
      <c r="E251" s="196" t="s">
        <v>31</v>
      </c>
      <c r="F251" s="197" t="s">
        <v>391</v>
      </c>
      <c r="G251" s="194"/>
      <c r="H251" s="198">
        <v>7.5149999999999997</v>
      </c>
      <c r="I251" s="199"/>
      <c r="J251" s="194"/>
      <c r="K251" s="194"/>
      <c r="L251" s="200"/>
      <c r="M251" s="201"/>
      <c r="N251" s="202"/>
      <c r="O251" s="202"/>
      <c r="P251" s="202"/>
      <c r="Q251" s="202"/>
      <c r="R251" s="202"/>
      <c r="S251" s="202"/>
      <c r="T251" s="203"/>
      <c r="AT251" s="204" t="s">
        <v>139</v>
      </c>
      <c r="AU251" s="204" t="s">
        <v>87</v>
      </c>
      <c r="AV251" s="13" t="s">
        <v>87</v>
      </c>
      <c r="AW251" s="13" t="s">
        <v>37</v>
      </c>
      <c r="AX251" s="13" t="s">
        <v>85</v>
      </c>
      <c r="AY251" s="204" t="s">
        <v>128</v>
      </c>
    </row>
    <row r="252" spans="1:65" s="2" customFormat="1" ht="40.200000000000003" customHeight="1">
      <c r="A252" s="36"/>
      <c r="B252" s="37"/>
      <c r="C252" s="175" t="s">
        <v>392</v>
      </c>
      <c r="D252" s="175" t="s">
        <v>130</v>
      </c>
      <c r="E252" s="176" t="s">
        <v>393</v>
      </c>
      <c r="F252" s="177" t="s">
        <v>394</v>
      </c>
      <c r="G252" s="178" t="s">
        <v>173</v>
      </c>
      <c r="H252" s="179">
        <v>67.635000000000005</v>
      </c>
      <c r="I252" s="180"/>
      <c r="J252" s="181">
        <f>ROUND(I252*H252,2)</f>
        <v>0</v>
      </c>
      <c r="K252" s="177" t="s">
        <v>134</v>
      </c>
      <c r="L252" s="41"/>
      <c r="M252" s="182" t="s">
        <v>31</v>
      </c>
      <c r="N252" s="183" t="s">
        <v>48</v>
      </c>
      <c r="O252" s="66"/>
      <c r="P252" s="184">
        <f>O252*H252</f>
        <v>0</v>
      </c>
      <c r="Q252" s="184">
        <v>0</v>
      </c>
      <c r="R252" s="184">
        <f>Q252*H252</f>
        <v>0</v>
      </c>
      <c r="S252" s="184">
        <v>0</v>
      </c>
      <c r="T252" s="185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135</v>
      </c>
      <c r="AT252" s="186" t="s">
        <v>130</v>
      </c>
      <c r="AU252" s="186" t="s">
        <v>87</v>
      </c>
      <c r="AY252" s="19" t="s">
        <v>128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85</v>
      </c>
      <c r="BK252" s="187">
        <f>ROUND(I252*H252,2)</f>
        <v>0</v>
      </c>
      <c r="BL252" s="19" t="s">
        <v>135</v>
      </c>
      <c r="BM252" s="186" t="s">
        <v>395</v>
      </c>
    </row>
    <row r="253" spans="1:65" s="2" customFormat="1" ht="10.199999999999999">
      <c r="A253" s="36"/>
      <c r="B253" s="37"/>
      <c r="C253" s="38"/>
      <c r="D253" s="188" t="s">
        <v>137</v>
      </c>
      <c r="E253" s="38"/>
      <c r="F253" s="189" t="s">
        <v>396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137</v>
      </c>
      <c r="AU253" s="19" t="s">
        <v>87</v>
      </c>
    </row>
    <row r="254" spans="1:65" s="14" customFormat="1" ht="10.199999999999999">
      <c r="B254" s="205"/>
      <c r="C254" s="206"/>
      <c r="D254" s="195" t="s">
        <v>139</v>
      </c>
      <c r="E254" s="207" t="s">
        <v>31</v>
      </c>
      <c r="F254" s="208" t="s">
        <v>397</v>
      </c>
      <c r="G254" s="206"/>
      <c r="H254" s="207" t="s">
        <v>31</v>
      </c>
      <c r="I254" s="209"/>
      <c r="J254" s="206"/>
      <c r="K254" s="206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139</v>
      </c>
      <c r="AU254" s="214" t="s">
        <v>87</v>
      </c>
      <c r="AV254" s="14" t="s">
        <v>85</v>
      </c>
      <c r="AW254" s="14" t="s">
        <v>37</v>
      </c>
      <c r="AX254" s="14" t="s">
        <v>77</v>
      </c>
      <c r="AY254" s="214" t="s">
        <v>128</v>
      </c>
    </row>
    <row r="255" spans="1:65" s="13" customFormat="1" ht="10.199999999999999">
      <c r="B255" s="193"/>
      <c r="C255" s="194"/>
      <c r="D255" s="195" t="s">
        <v>139</v>
      </c>
      <c r="E255" s="196" t="s">
        <v>31</v>
      </c>
      <c r="F255" s="197" t="s">
        <v>398</v>
      </c>
      <c r="G255" s="194"/>
      <c r="H255" s="198">
        <v>67.635000000000005</v>
      </c>
      <c r="I255" s="199"/>
      <c r="J255" s="194"/>
      <c r="K255" s="194"/>
      <c r="L255" s="200"/>
      <c r="M255" s="201"/>
      <c r="N255" s="202"/>
      <c r="O255" s="202"/>
      <c r="P255" s="202"/>
      <c r="Q255" s="202"/>
      <c r="R255" s="202"/>
      <c r="S255" s="202"/>
      <c r="T255" s="203"/>
      <c r="AT255" s="204" t="s">
        <v>139</v>
      </c>
      <c r="AU255" s="204" t="s">
        <v>87</v>
      </c>
      <c r="AV255" s="13" t="s">
        <v>87</v>
      </c>
      <c r="AW255" s="13" t="s">
        <v>37</v>
      </c>
      <c r="AX255" s="13" t="s">
        <v>85</v>
      </c>
      <c r="AY255" s="204" t="s">
        <v>128</v>
      </c>
    </row>
    <row r="256" spans="1:65" s="2" customFormat="1" ht="34.799999999999997" customHeight="1">
      <c r="A256" s="36"/>
      <c r="B256" s="37"/>
      <c r="C256" s="175" t="s">
        <v>399</v>
      </c>
      <c r="D256" s="175" t="s">
        <v>130</v>
      </c>
      <c r="E256" s="176" t="s">
        <v>400</v>
      </c>
      <c r="F256" s="177" t="s">
        <v>401</v>
      </c>
      <c r="G256" s="178" t="s">
        <v>173</v>
      </c>
      <c r="H256" s="179">
        <v>7.2149999999999999</v>
      </c>
      <c r="I256" s="180"/>
      <c r="J256" s="181">
        <f>ROUND(I256*H256,2)</f>
        <v>0</v>
      </c>
      <c r="K256" s="177" t="s">
        <v>31</v>
      </c>
      <c r="L256" s="41"/>
      <c r="M256" s="182" t="s">
        <v>31</v>
      </c>
      <c r="N256" s="183" t="s">
        <v>48</v>
      </c>
      <c r="O256" s="66"/>
      <c r="P256" s="184">
        <f>O256*H256</f>
        <v>0</v>
      </c>
      <c r="Q256" s="184">
        <v>0</v>
      </c>
      <c r="R256" s="184">
        <f>Q256*H256</f>
        <v>0</v>
      </c>
      <c r="S256" s="184">
        <v>0</v>
      </c>
      <c r="T256" s="185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86" t="s">
        <v>135</v>
      </c>
      <c r="AT256" s="186" t="s">
        <v>130</v>
      </c>
      <c r="AU256" s="186" t="s">
        <v>87</v>
      </c>
      <c r="AY256" s="19" t="s">
        <v>128</v>
      </c>
      <c r="BE256" s="187">
        <f>IF(N256="základní",J256,0)</f>
        <v>0</v>
      </c>
      <c r="BF256" s="187">
        <f>IF(N256="snížená",J256,0)</f>
        <v>0</v>
      </c>
      <c r="BG256" s="187">
        <f>IF(N256="zákl. přenesená",J256,0)</f>
        <v>0</v>
      </c>
      <c r="BH256" s="187">
        <f>IF(N256="sníž. přenesená",J256,0)</f>
        <v>0</v>
      </c>
      <c r="BI256" s="187">
        <f>IF(N256="nulová",J256,0)</f>
        <v>0</v>
      </c>
      <c r="BJ256" s="19" t="s">
        <v>85</v>
      </c>
      <c r="BK256" s="187">
        <f>ROUND(I256*H256,2)</f>
        <v>0</v>
      </c>
      <c r="BL256" s="19" t="s">
        <v>135</v>
      </c>
      <c r="BM256" s="186" t="s">
        <v>402</v>
      </c>
    </row>
    <row r="257" spans="1:65" s="13" customFormat="1" ht="10.199999999999999">
      <c r="B257" s="193"/>
      <c r="C257" s="194"/>
      <c r="D257" s="195" t="s">
        <v>139</v>
      </c>
      <c r="E257" s="196" t="s">
        <v>31</v>
      </c>
      <c r="F257" s="197" t="s">
        <v>403</v>
      </c>
      <c r="G257" s="194"/>
      <c r="H257" s="198">
        <v>7.2149999999999999</v>
      </c>
      <c r="I257" s="199"/>
      <c r="J257" s="194"/>
      <c r="K257" s="194"/>
      <c r="L257" s="200"/>
      <c r="M257" s="201"/>
      <c r="N257" s="202"/>
      <c r="O257" s="202"/>
      <c r="P257" s="202"/>
      <c r="Q257" s="202"/>
      <c r="R257" s="202"/>
      <c r="S257" s="202"/>
      <c r="T257" s="203"/>
      <c r="AT257" s="204" t="s">
        <v>139</v>
      </c>
      <c r="AU257" s="204" t="s">
        <v>87</v>
      </c>
      <c r="AV257" s="13" t="s">
        <v>87</v>
      </c>
      <c r="AW257" s="13" t="s">
        <v>37</v>
      </c>
      <c r="AX257" s="13" t="s">
        <v>85</v>
      </c>
      <c r="AY257" s="204" t="s">
        <v>128</v>
      </c>
    </row>
    <row r="258" spans="1:65" s="2" customFormat="1" ht="34.799999999999997" customHeight="1">
      <c r="A258" s="36"/>
      <c r="B258" s="37"/>
      <c r="C258" s="175" t="s">
        <v>404</v>
      </c>
      <c r="D258" s="175" t="s">
        <v>130</v>
      </c>
      <c r="E258" s="176" t="s">
        <v>405</v>
      </c>
      <c r="F258" s="177" t="s">
        <v>406</v>
      </c>
      <c r="G258" s="178" t="s">
        <v>173</v>
      </c>
      <c r="H258" s="179">
        <v>0.2</v>
      </c>
      <c r="I258" s="180"/>
      <c r="J258" s="181">
        <f>ROUND(I258*H258,2)</f>
        <v>0</v>
      </c>
      <c r="K258" s="177" t="s">
        <v>134</v>
      </c>
      <c r="L258" s="41"/>
      <c r="M258" s="182" t="s">
        <v>31</v>
      </c>
      <c r="N258" s="183" t="s">
        <v>48</v>
      </c>
      <c r="O258" s="66"/>
      <c r="P258" s="184">
        <f>O258*H258</f>
        <v>0</v>
      </c>
      <c r="Q258" s="184">
        <v>0</v>
      </c>
      <c r="R258" s="184">
        <f>Q258*H258</f>
        <v>0</v>
      </c>
      <c r="S258" s="184">
        <v>0</v>
      </c>
      <c r="T258" s="185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6" t="s">
        <v>135</v>
      </c>
      <c r="AT258" s="186" t="s">
        <v>130</v>
      </c>
      <c r="AU258" s="186" t="s">
        <v>87</v>
      </c>
      <c r="AY258" s="19" t="s">
        <v>128</v>
      </c>
      <c r="BE258" s="187">
        <f>IF(N258="základní",J258,0)</f>
        <v>0</v>
      </c>
      <c r="BF258" s="187">
        <f>IF(N258="snížená",J258,0)</f>
        <v>0</v>
      </c>
      <c r="BG258" s="187">
        <f>IF(N258="zákl. přenesená",J258,0)</f>
        <v>0</v>
      </c>
      <c r="BH258" s="187">
        <f>IF(N258="sníž. přenesená",J258,0)</f>
        <v>0</v>
      </c>
      <c r="BI258" s="187">
        <f>IF(N258="nulová",J258,0)</f>
        <v>0</v>
      </c>
      <c r="BJ258" s="19" t="s">
        <v>85</v>
      </c>
      <c r="BK258" s="187">
        <f>ROUND(I258*H258,2)</f>
        <v>0</v>
      </c>
      <c r="BL258" s="19" t="s">
        <v>135</v>
      </c>
      <c r="BM258" s="186" t="s">
        <v>407</v>
      </c>
    </row>
    <row r="259" spans="1:65" s="2" customFormat="1" ht="10.199999999999999">
      <c r="A259" s="36"/>
      <c r="B259" s="37"/>
      <c r="C259" s="38"/>
      <c r="D259" s="188" t="s">
        <v>137</v>
      </c>
      <c r="E259" s="38"/>
      <c r="F259" s="189" t="s">
        <v>408</v>
      </c>
      <c r="G259" s="38"/>
      <c r="H259" s="38"/>
      <c r="I259" s="190"/>
      <c r="J259" s="38"/>
      <c r="K259" s="38"/>
      <c r="L259" s="41"/>
      <c r="M259" s="191"/>
      <c r="N259" s="192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137</v>
      </c>
      <c r="AU259" s="19" t="s">
        <v>87</v>
      </c>
    </row>
    <row r="260" spans="1:65" s="13" customFormat="1" ht="10.199999999999999">
      <c r="B260" s="193"/>
      <c r="C260" s="194"/>
      <c r="D260" s="195" t="s">
        <v>139</v>
      </c>
      <c r="E260" s="196" t="s">
        <v>31</v>
      </c>
      <c r="F260" s="197" t="s">
        <v>409</v>
      </c>
      <c r="G260" s="194"/>
      <c r="H260" s="198">
        <v>0.2</v>
      </c>
      <c r="I260" s="199"/>
      <c r="J260" s="194"/>
      <c r="K260" s="194"/>
      <c r="L260" s="200"/>
      <c r="M260" s="201"/>
      <c r="N260" s="202"/>
      <c r="O260" s="202"/>
      <c r="P260" s="202"/>
      <c r="Q260" s="202"/>
      <c r="R260" s="202"/>
      <c r="S260" s="202"/>
      <c r="T260" s="203"/>
      <c r="AT260" s="204" t="s">
        <v>139</v>
      </c>
      <c r="AU260" s="204" t="s">
        <v>87</v>
      </c>
      <c r="AV260" s="13" t="s">
        <v>87</v>
      </c>
      <c r="AW260" s="13" t="s">
        <v>37</v>
      </c>
      <c r="AX260" s="13" t="s">
        <v>85</v>
      </c>
      <c r="AY260" s="204" t="s">
        <v>128</v>
      </c>
    </row>
    <row r="261" spans="1:65" s="2" customFormat="1" ht="14.4" customHeight="1">
      <c r="A261" s="36"/>
      <c r="B261" s="37"/>
      <c r="C261" s="175" t="s">
        <v>410</v>
      </c>
      <c r="D261" s="175" t="s">
        <v>130</v>
      </c>
      <c r="E261" s="176" t="s">
        <v>411</v>
      </c>
      <c r="F261" s="177" t="s">
        <v>412</v>
      </c>
      <c r="G261" s="178" t="s">
        <v>413</v>
      </c>
      <c r="H261" s="179">
        <v>100</v>
      </c>
      <c r="I261" s="180"/>
      <c r="J261" s="181">
        <f>ROUND(I261*H261,2)</f>
        <v>0</v>
      </c>
      <c r="K261" s="177" t="s">
        <v>31</v>
      </c>
      <c r="L261" s="41"/>
      <c r="M261" s="182" t="s">
        <v>31</v>
      </c>
      <c r="N261" s="183" t="s">
        <v>48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135</v>
      </c>
      <c r="AT261" s="186" t="s">
        <v>130</v>
      </c>
      <c r="AU261" s="186" t="s">
        <v>87</v>
      </c>
      <c r="AY261" s="19" t="s">
        <v>128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85</v>
      </c>
      <c r="BK261" s="187">
        <f>ROUND(I261*H261,2)</f>
        <v>0</v>
      </c>
      <c r="BL261" s="19" t="s">
        <v>135</v>
      </c>
      <c r="BM261" s="186" t="s">
        <v>414</v>
      </c>
    </row>
    <row r="262" spans="1:65" s="14" customFormat="1" ht="10.199999999999999">
      <c r="B262" s="205"/>
      <c r="C262" s="206"/>
      <c r="D262" s="195" t="s">
        <v>139</v>
      </c>
      <c r="E262" s="207" t="s">
        <v>31</v>
      </c>
      <c r="F262" s="208" t="s">
        <v>415</v>
      </c>
      <c r="G262" s="206"/>
      <c r="H262" s="207" t="s">
        <v>31</v>
      </c>
      <c r="I262" s="209"/>
      <c r="J262" s="206"/>
      <c r="K262" s="206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139</v>
      </c>
      <c r="AU262" s="214" t="s">
        <v>87</v>
      </c>
      <c r="AV262" s="14" t="s">
        <v>85</v>
      </c>
      <c r="AW262" s="14" t="s">
        <v>37</v>
      </c>
      <c r="AX262" s="14" t="s">
        <v>77</v>
      </c>
      <c r="AY262" s="214" t="s">
        <v>128</v>
      </c>
    </row>
    <row r="263" spans="1:65" s="13" customFormat="1" ht="10.199999999999999">
      <c r="B263" s="193"/>
      <c r="C263" s="194"/>
      <c r="D263" s="195" t="s">
        <v>139</v>
      </c>
      <c r="E263" s="196" t="s">
        <v>31</v>
      </c>
      <c r="F263" s="197" t="s">
        <v>416</v>
      </c>
      <c r="G263" s="194"/>
      <c r="H263" s="198">
        <v>100</v>
      </c>
      <c r="I263" s="199"/>
      <c r="J263" s="194"/>
      <c r="K263" s="194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139</v>
      </c>
      <c r="AU263" s="204" t="s">
        <v>87</v>
      </c>
      <c r="AV263" s="13" t="s">
        <v>87</v>
      </c>
      <c r="AW263" s="13" t="s">
        <v>37</v>
      </c>
      <c r="AX263" s="13" t="s">
        <v>77</v>
      </c>
      <c r="AY263" s="204" t="s">
        <v>128</v>
      </c>
    </row>
    <row r="264" spans="1:65" s="15" customFormat="1" ht="10.199999999999999">
      <c r="B264" s="215"/>
      <c r="C264" s="216"/>
      <c r="D264" s="195" t="s">
        <v>139</v>
      </c>
      <c r="E264" s="217" t="s">
        <v>31</v>
      </c>
      <c r="F264" s="218" t="s">
        <v>157</v>
      </c>
      <c r="G264" s="216"/>
      <c r="H264" s="219">
        <v>100</v>
      </c>
      <c r="I264" s="220"/>
      <c r="J264" s="216"/>
      <c r="K264" s="216"/>
      <c r="L264" s="221"/>
      <c r="M264" s="222"/>
      <c r="N264" s="223"/>
      <c r="O264" s="223"/>
      <c r="P264" s="223"/>
      <c r="Q264" s="223"/>
      <c r="R264" s="223"/>
      <c r="S264" s="223"/>
      <c r="T264" s="224"/>
      <c r="AT264" s="225" t="s">
        <v>139</v>
      </c>
      <c r="AU264" s="225" t="s">
        <v>87</v>
      </c>
      <c r="AV264" s="15" t="s">
        <v>135</v>
      </c>
      <c r="AW264" s="15" t="s">
        <v>37</v>
      </c>
      <c r="AX264" s="15" t="s">
        <v>85</v>
      </c>
      <c r="AY264" s="225" t="s">
        <v>128</v>
      </c>
    </row>
    <row r="265" spans="1:65" s="12" customFormat="1" ht="22.8" customHeight="1">
      <c r="B265" s="159"/>
      <c r="C265" s="160"/>
      <c r="D265" s="161" t="s">
        <v>76</v>
      </c>
      <c r="E265" s="173" t="s">
        <v>417</v>
      </c>
      <c r="F265" s="173" t="s">
        <v>418</v>
      </c>
      <c r="G265" s="160"/>
      <c r="H265" s="160"/>
      <c r="I265" s="163"/>
      <c r="J265" s="174">
        <f>BK265</f>
        <v>0</v>
      </c>
      <c r="K265" s="160"/>
      <c r="L265" s="165"/>
      <c r="M265" s="166"/>
      <c r="N265" s="167"/>
      <c r="O265" s="167"/>
      <c r="P265" s="168">
        <f>SUM(P266:P267)</f>
        <v>0</v>
      </c>
      <c r="Q265" s="167"/>
      <c r="R265" s="168">
        <f>SUM(R266:R267)</f>
        <v>0</v>
      </c>
      <c r="S265" s="167"/>
      <c r="T265" s="169">
        <f>SUM(T266:T267)</f>
        <v>0</v>
      </c>
      <c r="AR265" s="170" t="s">
        <v>85</v>
      </c>
      <c r="AT265" s="171" t="s">
        <v>76</v>
      </c>
      <c r="AU265" s="171" t="s">
        <v>85</v>
      </c>
      <c r="AY265" s="170" t="s">
        <v>128</v>
      </c>
      <c r="BK265" s="172">
        <f>SUM(BK266:BK267)</f>
        <v>0</v>
      </c>
    </row>
    <row r="266" spans="1:65" s="2" customFormat="1" ht="34.799999999999997" customHeight="1">
      <c r="A266" s="36"/>
      <c r="B266" s="37"/>
      <c r="C266" s="175" t="s">
        <v>419</v>
      </c>
      <c r="D266" s="175" t="s">
        <v>130</v>
      </c>
      <c r="E266" s="176" t="s">
        <v>420</v>
      </c>
      <c r="F266" s="177" t="s">
        <v>421</v>
      </c>
      <c r="G266" s="178" t="s">
        <v>173</v>
      </c>
      <c r="H266" s="179">
        <v>67.448999999999998</v>
      </c>
      <c r="I266" s="180"/>
      <c r="J266" s="181">
        <f>ROUND(I266*H266,2)</f>
        <v>0</v>
      </c>
      <c r="K266" s="177" t="s">
        <v>134</v>
      </c>
      <c r="L266" s="41"/>
      <c r="M266" s="182" t="s">
        <v>31</v>
      </c>
      <c r="N266" s="183" t="s">
        <v>48</v>
      </c>
      <c r="O266" s="66"/>
      <c r="P266" s="184">
        <f>O266*H266</f>
        <v>0</v>
      </c>
      <c r="Q266" s="184">
        <v>0</v>
      </c>
      <c r="R266" s="184">
        <f>Q266*H266</f>
        <v>0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135</v>
      </c>
      <c r="AT266" s="186" t="s">
        <v>130</v>
      </c>
      <c r="AU266" s="186" t="s">
        <v>87</v>
      </c>
      <c r="AY266" s="19" t="s">
        <v>128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85</v>
      </c>
      <c r="BK266" s="187">
        <f>ROUND(I266*H266,2)</f>
        <v>0</v>
      </c>
      <c r="BL266" s="19" t="s">
        <v>135</v>
      </c>
      <c r="BM266" s="186" t="s">
        <v>422</v>
      </c>
    </row>
    <row r="267" spans="1:65" s="2" customFormat="1" ht="10.199999999999999">
      <c r="A267" s="36"/>
      <c r="B267" s="37"/>
      <c r="C267" s="38"/>
      <c r="D267" s="188" t="s">
        <v>137</v>
      </c>
      <c r="E267" s="38"/>
      <c r="F267" s="189" t="s">
        <v>423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137</v>
      </c>
      <c r="AU267" s="19" t="s">
        <v>87</v>
      </c>
    </row>
    <row r="268" spans="1:65" s="12" customFormat="1" ht="25.95" customHeight="1">
      <c r="B268" s="159"/>
      <c r="C268" s="160"/>
      <c r="D268" s="161" t="s">
        <v>76</v>
      </c>
      <c r="E268" s="162" t="s">
        <v>424</v>
      </c>
      <c r="F268" s="162" t="s">
        <v>425</v>
      </c>
      <c r="G268" s="160"/>
      <c r="H268" s="160"/>
      <c r="I268" s="163"/>
      <c r="J268" s="164">
        <f>BK268</f>
        <v>0</v>
      </c>
      <c r="K268" s="160"/>
      <c r="L268" s="165"/>
      <c r="M268" s="166"/>
      <c r="N268" s="167"/>
      <c r="O268" s="167"/>
      <c r="P268" s="168">
        <f>P269</f>
        <v>0</v>
      </c>
      <c r="Q268" s="167"/>
      <c r="R268" s="168">
        <f>R269</f>
        <v>9.5495999999999998E-2</v>
      </c>
      <c r="S268" s="167"/>
      <c r="T268" s="169">
        <f>T269</f>
        <v>0</v>
      </c>
      <c r="AR268" s="170" t="s">
        <v>87</v>
      </c>
      <c r="AT268" s="171" t="s">
        <v>76</v>
      </c>
      <c r="AU268" s="171" t="s">
        <v>77</v>
      </c>
      <c r="AY268" s="170" t="s">
        <v>128</v>
      </c>
      <c r="BK268" s="172">
        <f>BK269</f>
        <v>0</v>
      </c>
    </row>
    <row r="269" spans="1:65" s="12" customFormat="1" ht="22.8" customHeight="1">
      <c r="B269" s="159"/>
      <c r="C269" s="160"/>
      <c r="D269" s="161" t="s">
        <v>76</v>
      </c>
      <c r="E269" s="173" t="s">
        <v>426</v>
      </c>
      <c r="F269" s="173" t="s">
        <v>427</v>
      </c>
      <c r="G269" s="160"/>
      <c r="H269" s="160"/>
      <c r="I269" s="163"/>
      <c r="J269" s="174">
        <f>BK269</f>
        <v>0</v>
      </c>
      <c r="K269" s="160"/>
      <c r="L269" s="165"/>
      <c r="M269" s="166"/>
      <c r="N269" s="167"/>
      <c r="O269" s="167"/>
      <c r="P269" s="168">
        <f>SUM(P270:P281)</f>
        <v>0</v>
      </c>
      <c r="Q269" s="167"/>
      <c r="R269" s="168">
        <f>SUM(R270:R281)</f>
        <v>9.5495999999999998E-2</v>
      </c>
      <c r="S269" s="167"/>
      <c r="T269" s="169">
        <f>SUM(T270:T281)</f>
        <v>0</v>
      </c>
      <c r="AR269" s="170" t="s">
        <v>87</v>
      </c>
      <c r="AT269" s="171" t="s">
        <v>76</v>
      </c>
      <c r="AU269" s="171" t="s">
        <v>85</v>
      </c>
      <c r="AY269" s="170" t="s">
        <v>128</v>
      </c>
      <c r="BK269" s="172">
        <f>SUM(BK270:BK281)</f>
        <v>0</v>
      </c>
    </row>
    <row r="270" spans="1:65" s="2" customFormat="1" ht="22.2" customHeight="1">
      <c r="A270" s="36"/>
      <c r="B270" s="37"/>
      <c r="C270" s="175" t="s">
        <v>428</v>
      </c>
      <c r="D270" s="175" t="s">
        <v>130</v>
      </c>
      <c r="E270" s="176" t="s">
        <v>429</v>
      </c>
      <c r="F270" s="177" t="s">
        <v>430</v>
      </c>
      <c r="G270" s="178" t="s">
        <v>143</v>
      </c>
      <c r="H270" s="179">
        <v>207.6</v>
      </c>
      <c r="I270" s="180"/>
      <c r="J270" s="181">
        <f>ROUND(I270*H270,2)</f>
        <v>0</v>
      </c>
      <c r="K270" s="177" t="s">
        <v>31</v>
      </c>
      <c r="L270" s="41"/>
      <c r="M270" s="182" t="s">
        <v>31</v>
      </c>
      <c r="N270" s="183" t="s">
        <v>48</v>
      </c>
      <c r="O270" s="66"/>
      <c r="P270" s="184">
        <f>O270*H270</f>
        <v>0</v>
      </c>
      <c r="Q270" s="184">
        <v>4.6000000000000001E-4</v>
      </c>
      <c r="R270" s="184">
        <f>Q270*H270</f>
        <v>9.5495999999999998E-2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231</v>
      </c>
      <c r="AT270" s="186" t="s">
        <v>130</v>
      </c>
      <c r="AU270" s="186" t="s">
        <v>87</v>
      </c>
      <c r="AY270" s="19" t="s">
        <v>128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85</v>
      </c>
      <c r="BK270" s="187">
        <f>ROUND(I270*H270,2)</f>
        <v>0</v>
      </c>
      <c r="BL270" s="19" t="s">
        <v>231</v>
      </c>
      <c r="BM270" s="186" t="s">
        <v>431</v>
      </c>
    </row>
    <row r="271" spans="1:65" s="14" customFormat="1" ht="10.199999999999999">
      <c r="B271" s="205"/>
      <c r="C271" s="206"/>
      <c r="D271" s="195" t="s">
        <v>139</v>
      </c>
      <c r="E271" s="207" t="s">
        <v>31</v>
      </c>
      <c r="F271" s="208" t="s">
        <v>432</v>
      </c>
      <c r="G271" s="206"/>
      <c r="H271" s="207" t="s">
        <v>31</v>
      </c>
      <c r="I271" s="209"/>
      <c r="J271" s="206"/>
      <c r="K271" s="206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139</v>
      </c>
      <c r="AU271" s="214" t="s">
        <v>87</v>
      </c>
      <c r="AV271" s="14" t="s">
        <v>85</v>
      </c>
      <c r="AW271" s="14" t="s">
        <v>37</v>
      </c>
      <c r="AX271" s="14" t="s">
        <v>77</v>
      </c>
      <c r="AY271" s="214" t="s">
        <v>128</v>
      </c>
    </row>
    <row r="272" spans="1:65" s="13" customFormat="1" ht="10.199999999999999">
      <c r="B272" s="193"/>
      <c r="C272" s="194"/>
      <c r="D272" s="195" t="s">
        <v>139</v>
      </c>
      <c r="E272" s="196" t="s">
        <v>31</v>
      </c>
      <c r="F272" s="197" t="s">
        <v>433</v>
      </c>
      <c r="G272" s="194"/>
      <c r="H272" s="198">
        <v>143.30000000000001</v>
      </c>
      <c r="I272" s="199"/>
      <c r="J272" s="194"/>
      <c r="K272" s="194"/>
      <c r="L272" s="200"/>
      <c r="M272" s="201"/>
      <c r="N272" s="202"/>
      <c r="O272" s="202"/>
      <c r="P272" s="202"/>
      <c r="Q272" s="202"/>
      <c r="R272" s="202"/>
      <c r="S272" s="202"/>
      <c r="T272" s="203"/>
      <c r="AT272" s="204" t="s">
        <v>139</v>
      </c>
      <c r="AU272" s="204" t="s">
        <v>87</v>
      </c>
      <c r="AV272" s="13" t="s">
        <v>87</v>
      </c>
      <c r="AW272" s="13" t="s">
        <v>37</v>
      </c>
      <c r="AX272" s="13" t="s">
        <v>77</v>
      </c>
      <c r="AY272" s="204" t="s">
        <v>128</v>
      </c>
    </row>
    <row r="273" spans="1:65" s="14" customFormat="1" ht="10.199999999999999">
      <c r="B273" s="205"/>
      <c r="C273" s="206"/>
      <c r="D273" s="195" t="s">
        <v>139</v>
      </c>
      <c r="E273" s="207" t="s">
        <v>31</v>
      </c>
      <c r="F273" s="208" t="s">
        <v>434</v>
      </c>
      <c r="G273" s="206"/>
      <c r="H273" s="207" t="s">
        <v>31</v>
      </c>
      <c r="I273" s="209"/>
      <c r="J273" s="206"/>
      <c r="K273" s="206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139</v>
      </c>
      <c r="AU273" s="214" t="s">
        <v>87</v>
      </c>
      <c r="AV273" s="14" t="s">
        <v>85</v>
      </c>
      <c r="AW273" s="14" t="s">
        <v>37</v>
      </c>
      <c r="AX273" s="14" t="s">
        <v>77</v>
      </c>
      <c r="AY273" s="214" t="s">
        <v>128</v>
      </c>
    </row>
    <row r="274" spans="1:65" s="13" customFormat="1" ht="10.199999999999999">
      <c r="B274" s="193"/>
      <c r="C274" s="194"/>
      <c r="D274" s="195" t="s">
        <v>139</v>
      </c>
      <c r="E274" s="196" t="s">
        <v>31</v>
      </c>
      <c r="F274" s="197" t="s">
        <v>435</v>
      </c>
      <c r="G274" s="194"/>
      <c r="H274" s="198">
        <v>64.3</v>
      </c>
      <c r="I274" s="199"/>
      <c r="J274" s="194"/>
      <c r="K274" s="194"/>
      <c r="L274" s="200"/>
      <c r="M274" s="201"/>
      <c r="N274" s="202"/>
      <c r="O274" s="202"/>
      <c r="P274" s="202"/>
      <c r="Q274" s="202"/>
      <c r="R274" s="202"/>
      <c r="S274" s="202"/>
      <c r="T274" s="203"/>
      <c r="AT274" s="204" t="s">
        <v>139</v>
      </c>
      <c r="AU274" s="204" t="s">
        <v>87</v>
      </c>
      <c r="AV274" s="13" t="s">
        <v>87</v>
      </c>
      <c r="AW274" s="13" t="s">
        <v>37</v>
      </c>
      <c r="AX274" s="13" t="s">
        <v>77</v>
      </c>
      <c r="AY274" s="204" t="s">
        <v>128</v>
      </c>
    </row>
    <row r="275" spans="1:65" s="15" customFormat="1" ht="10.199999999999999">
      <c r="B275" s="215"/>
      <c r="C275" s="216"/>
      <c r="D275" s="195" t="s">
        <v>139</v>
      </c>
      <c r="E275" s="217" t="s">
        <v>31</v>
      </c>
      <c r="F275" s="218" t="s">
        <v>157</v>
      </c>
      <c r="G275" s="216"/>
      <c r="H275" s="219">
        <v>207.6</v>
      </c>
      <c r="I275" s="220"/>
      <c r="J275" s="216"/>
      <c r="K275" s="216"/>
      <c r="L275" s="221"/>
      <c r="M275" s="222"/>
      <c r="N275" s="223"/>
      <c r="O275" s="223"/>
      <c r="P275" s="223"/>
      <c r="Q275" s="223"/>
      <c r="R275" s="223"/>
      <c r="S275" s="223"/>
      <c r="T275" s="224"/>
      <c r="AT275" s="225" t="s">
        <v>139</v>
      </c>
      <c r="AU275" s="225" t="s">
        <v>87</v>
      </c>
      <c r="AV275" s="15" t="s">
        <v>135</v>
      </c>
      <c r="AW275" s="15" t="s">
        <v>37</v>
      </c>
      <c r="AX275" s="15" t="s">
        <v>85</v>
      </c>
      <c r="AY275" s="225" t="s">
        <v>128</v>
      </c>
    </row>
    <row r="276" spans="1:65" s="2" customFormat="1" ht="30" customHeight="1">
      <c r="A276" s="36"/>
      <c r="B276" s="37"/>
      <c r="C276" s="226" t="s">
        <v>436</v>
      </c>
      <c r="D276" s="226" t="s">
        <v>196</v>
      </c>
      <c r="E276" s="227" t="s">
        <v>437</v>
      </c>
      <c r="F276" s="228" t="s">
        <v>438</v>
      </c>
      <c r="G276" s="229" t="s">
        <v>143</v>
      </c>
      <c r="H276" s="230">
        <v>69.444000000000003</v>
      </c>
      <c r="I276" s="231"/>
      <c r="J276" s="232">
        <f>ROUND(I276*H276,2)</f>
        <v>0</v>
      </c>
      <c r="K276" s="228" t="s">
        <v>31</v>
      </c>
      <c r="L276" s="233"/>
      <c r="M276" s="234" t="s">
        <v>31</v>
      </c>
      <c r="N276" s="235" t="s">
        <v>48</v>
      </c>
      <c r="O276" s="66"/>
      <c r="P276" s="184">
        <f>O276*H276</f>
        <v>0</v>
      </c>
      <c r="Q276" s="184">
        <v>0</v>
      </c>
      <c r="R276" s="184">
        <f>Q276*H276</f>
        <v>0</v>
      </c>
      <c r="S276" s="184">
        <v>0</v>
      </c>
      <c r="T276" s="185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6" t="s">
        <v>338</v>
      </c>
      <c r="AT276" s="186" t="s">
        <v>196</v>
      </c>
      <c r="AU276" s="186" t="s">
        <v>87</v>
      </c>
      <c r="AY276" s="19" t="s">
        <v>128</v>
      </c>
      <c r="BE276" s="187">
        <f>IF(N276="základní",J276,0)</f>
        <v>0</v>
      </c>
      <c r="BF276" s="187">
        <f>IF(N276="snížená",J276,0)</f>
        <v>0</v>
      </c>
      <c r="BG276" s="187">
        <f>IF(N276="zákl. přenesená",J276,0)</f>
        <v>0</v>
      </c>
      <c r="BH276" s="187">
        <f>IF(N276="sníž. přenesená",J276,0)</f>
        <v>0</v>
      </c>
      <c r="BI276" s="187">
        <f>IF(N276="nulová",J276,0)</f>
        <v>0</v>
      </c>
      <c r="BJ276" s="19" t="s">
        <v>85</v>
      </c>
      <c r="BK276" s="187">
        <f>ROUND(I276*H276,2)</f>
        <v>0</v>
      </c>
      <c r="BL276" s="19" t="s">
        <v>231</v>
      </c>
      <c r="BM276" s="186" t="s">
        <v>439</v>
      </c>
    </row>
    <row r="277" spans="1:65" s="13" customFormat="1" ht="10.199999999999999">
      <c r="B277" s="193"/>
      <c r="C277" s="194"/>
      <c r="D277" s="195" t="s">
        <v>139</v>
      </c>
      <c r="E277" s="196" t="s">
        <v>31</v>
      </c>
      <c r="F277" s="197" t="s">
        <v>440</v>
      </c>
      <c r="G277" s="194"/>
      <c r="H277" s="198">
        <v>69.444000000000003</v>
      </c>
      <c r="I277" s="199"/>
      <c r="J277" s="194"/>
      <c r="K277" s="194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139</v>
      </c>
      <c r="AU277" s="204" t="s">
        <v>87</v>
      </c>
      <c r="AV277" s="13" t="s">
        <v>87</v>
      </c>
      <c r="AW277" s="13" t="s">
        <v>37</v>
      </c>
      <c r="AX277" s="13" t="s">
        <v>85</v>
      </c>
      <c r="AY277" s="204" t="s">
        <v>128</v>
      </c>
    </row>
    <row r="278" spans="1:65" s="2" customFormat="1" ht="30" customHeight="1">
      <c r="A278" s="36"/>
      <c r="B278" s="37"/>
      <c r="C278" s="226" t="s">
        <v>441</v>
      </c>
      <c r="D278" s="226" t="s">
        <v>196</v>
      </c>
      <c r="E278" s="227" t="s">
        <v>442</v>
      </c>
      <c r="F278" s="228" t="s">
        <v>443</v>
      </c>
      <c r="G278" s="229" t="s">
        <v>143</v>
      </c>
      <c r="H278" s="230">
        <v>154.76400000000001</v>
      </c>
      <c r="I278" s="231"/>
      <c r="J278" s="232">
        <f>ROUND(I278*H278,2)</f>
        <v>0</v>
      </c>
      <c r="K278" s="228" t="s">
        <v>31</v>
      </c>
      <c r="L278" s="233"/>
      <c r="M278" s="234" t="s">
        <v>31</v>
      </c>
      <c r="N278" s="235" t="s">
        <v>48</v>
      </c>
      <c r="O278" s="66"/>
      <c r="P278" s="184">
        <f>O278*H278</f>
        <v>0</v>
      </c>
      <c r="Q278" s="184">
        <v>0</v>
      </c>
      <c r="R278" s="184">
        <f>Q278*H278</f>
        <v>0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338</v>
      </c>
      <c r="AT278" s="186" t="s">
        <v>196</v>
      </c>
      <c r="AU278" s="186" t="s">
        <v>87</v>
      </c>
      <c r="AY278" s="19" t="s">
        <v>128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85</v>
      </c>
      <c r="BK278" s="187">
        <f>ROUND(I278*H278,2)</f>
        <v>0</v>
      </c>
      <c r="BL278" s="19" t="s">
        <v>231</v>
      </c>
      <c r="BM278" s="186" t="s">
        <v>444</v>
      </c>
    </row>
    <row r="279" spans="1:65" s="13" customFormat="1" ht="10.199999999999999">
      <c r="B279" s="193"/>
      <c r="C279" s="194"/>
      <c r="D279" s="195" t="s">
        <v>139</v>
      </c>
      <c r="E279" s="196" t="s">
        <v>31</v>
      </c>
      <c r="F279" s="197" t="s">
        <v>445</v>
      </c>
      <c r="G279" s="194"/>
      <c r="H279" s="198">
        <v>154.76400000000001</v>
      </c>
      <c r="I279" s="199"/>
      <c r="J279" s="194"/>
      <c r="K279" s="194"/>
      <c r="L279" s="200"/>
      <c r="M279" s="201"/>
      <c r="N279" s="202"/>
      <c r="O279" s="202"/>
      <c r="P279" s="202"/>
      <c r="Q279" s="202"/>
      <c r="R279" s="202"/>
      <c r="S279" s="202"/>
      <c r="T279" s="203"/>
      <c r="AT279" s="204" t="s">
        <v>139</v>
      </c>
      <c r="AU279" s="204" t="s">
        <v>87</v>
      </c>
      <c r="AV279" s="13" t="s">
        <v>87</v>
      </c>
      <c r="AW279" s="13" t="s">
        <v>37</v>
      </c>
      <c r="AX279" s="13" t="s">
        <v>85</v>
      </c>
      <c r="AY279" s="204" t="s">
        <v>128</v>
      </c>
    </row>
    <row r="280" spans="1:65" s="2" customFormat="1" ht="34.799999999999997" customHeight="1">
      <c r="A280" s="36"/>
      <c r="B280" s="37"/>
      <c r="C280" s="175" t="s">
        <v>446</v>
      </c>
      <c r="D280" s="175" t="s">
        <v>130</v>
      </c>
      <c r="E280" s="176" t="s">
        <v>447</v>
      </c>
      <c r="F280" s="177" t="s">
        <v>448</v>
      </c>
      <c r="G280" s="178" t="s">
        <v>449</v>
      </c>
      <c r="H280" s="247"/>
      <c r="I280" s="180"/>
      <c r="J280" s="181">
        <f>ROUND(I280*H280,2)</f>
        <v>0</v>
      </c>
      <c r="K280" s="177" t="s">
        <v>134</v>
      </c>
      <c r="L280" s="41"/>
      <c r="M280" s="182" t="s">
        <v>31</v>
      </c>
      <c r="N280" s="183" t="s">
        <v>48</v>
      </c>
      <c r="O280" s="66"/>
      <c r="P280" s="184">
        <f>O280*H280</f>
        <v>0</v>
      </c>
      <c r="Q280" s="184">
        <v>0</v>
      </c>
      <c r="R280" s="184">
        <f>Q280*H280</f>
        <v>0</v>
      </c>
      <c r="S280" s="184">
        <v>0</v>
      </c>
      <c r="T280" s="185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6" t="s">
        <v>231</v>
      </c>
      <c r="AT280" s="186" t="s">
        <v>130</v>
      </c>
      <c r="AU280" s="186" t="s">
        <v>87</v>
      </c>
      <c r="AY280" s="19" t="s">
        <v>128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19" t="s">
        <v>85</v>
      </c>
      <c r="BK280" s="187">
        <f>ROUND(I280*H280,2)</f>
        <v>0</v>
      </c>
      <c r="BL280" s="19" t="s">
        <v>231</v>
      </c>
      <c r="BM280" s="186" t="s">
        <v>450</v>
      </c>
    </row>
    <row r="281" spans="1:65" s="2" customFormat="1" ht="10.199999999999999">
      <c r="A281" s="36"/>
      <c r="B281" s="37"/>
      <c r="C281" s="38"/>
      <c r="D281" s="188" t="s">
        <v>137</v>
      </c>
      <c r="E281" s="38"/>
      <c r="F281" s="189" t="s">
        <v>451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137</v>
      </c>
      <c r="AU281" s="19" t="s">
        <v>87</v>
      </c>
    </row>
    <row r="282" spans="1:65" s="12" customFormat="1" ht="25.95" customHeight="1">
      <c r="B282" s="159"/>
      <c r="C282" s="160"/>
      <c r="D282" s="161" t="s">
        <v>76</v>
      </c>
      <c r="E282" s="162" t="s">
        <v>452</v>
      </c>
      <c r="F282" s="162" t="s">
        <v>453</v>
      </c>
      <c r="G282" s="160"/>
      <c r="H282" s="160"/>
      <c r="I282" s="163"/>
      <c r="J282" s="164">
        <f>BK282</f>
        <v>0</v>
      </c>
      <c r="K282" s="160"/>
      <c r="L282" s="165"/>
      <c r="M282" s="166"/>
      <c r="N282" s="167"/>
      <c r="O282" s="167"/>
      <c r="P282" s="168">
        <f>P283</f>
        <v>0</v>
      </c>
      <c r="Q282" s="167"/>
      <c r="R282" s="168">
        <f>R283</f>
        <v>0</v>
      </c>
      <c r="S282" s="167"/>
      <c r="T282" s="169">
        <f>T283</f>
        <v>0</v>
      </c>
      <c r="AR282" s="170" t="s">
        <v>164</v>
      </c>
      <c r="AT282" s="171" t="s">
        <v>76</v>
      </c>
      <c r="AU282" s="171" t="s">
        <v>77</v>
      </c>
      <c r="AY282" s="170" t="s">
        <v>128</v>
      </c>
      <c r="BK282" s="172">
        <f>BK283</f>
        <v>0</v>
      </c>
    </row>
    <row r="283" spans="1:65" s="12" customFormat="1" ht="22.8" customHeight="1">
      <c r="B283" s="159"/>
      <c r="C283" s="160"/>
      <c r="D283" s="161" t="s">
        <v>76</v>
      </c>
      <c r="E283" s="173" t="s">
        <v>454</v>
      </c>
      <c r="F283" s="173" t="s">
        <v>455</v>
      </c>
      <c r="G283" s="160"/>
      <c r="H283" s="160"/>
      <c r="I283" s="163"/>
      <c r="J283" s="174">
        <f>BK283</f>
        <v>0</v>
      </c>
      <c r="K283" s="160"/>
      <c r="L283" s="165"/>
      <c r="M283" s="166"/>
      <c r="N283" s="167"/>
      <c r="O283" s="167"/>
      <c r="P283" s="168">
        <f>SUM(P284:P286)</f>
        <v>0</v>
      </c>
      <c r="Q283" s="167"/>
      <c r="R283" s="168">
        <f>SUM(R284:R286)</f>
        <v>0</v>
      </c>
      <c r="S283" s="167"/>
      <c r="T283" s="169">
        <f>SUM(T284:T286)</f>
        <v>0</v>
      </c>
      <c r="AR283" s="170" t="s">
        <v>164</v>
      </c>
      <c r="AT283" s="171" t="s">
        <v>76</v>
      </c>
      <c r="AU283" s="171" t="s">
        <v>85</v>
      </c>
      <c r="AY283" s="170" t="s">
        <v>128</v>
      </c>
      <c r="BK283" s="172">
        <f>SUM(BK284:BK286)</f>
        <v>0</v>
      </c>
    </row>
    <row r="284" spans="1:65" s="2" customFormat="1" ht="14.4" customHeight="1">
      <c r="A284" s="36"/>
      <c r="B284" s="37"/>
      <c r="C284" s="175" t="s">
        <v>357</v>
      </c>
      <c r="D284" s="175" t="s">
        <v>130</v>
      </c>
      <c r="E284" s="176" t="s">
        <v>456</v>
      </c>
      <c r="F284" s="177" t="s">
        <v>455</v>
      </c>
      <c r="G284" s="178" t="s">
        <v>457</v>
      </c>
      <c r="H284" s="179">
        <v>1</v>
      </c>
      <c r="I284" s="180"/>
      <c r="J284" s="181">
        <f>ROUND(I284*H284,2)</f>
        <v>0</v>
      </c>
      <c r="K284" s="177" t="s">
        <v>134</v>
      </c>
      <c r="L284" s="41"/>
      <c r="M284" s="182" t="s">
        <v>31</v>
      </c>
      <c r="N284" s="183" t="s">
        <v>48</v>
      </c>
      <c r="O284" s="66"/>
      <c r="P284" s="184">
        <f>O284*H284</f>
        <v>0</v>
      </c>
      <c r="Q284" s="184">
        <v>0</v>
      </c>
      <c r="R284" s="184">
        <f>Q284*H284</f>
        <v>0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458</v>
      </c>
      <c r="AT284" s="186" t="s">
        <v>130</v>
      </c>
      <c r="AU284" s="186" t="s">
        <v>87</v>
      </c>
      <c r="AY284" s="19" t="s">
        <v>128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85</v>
      </c>
      <c r="BK284" s="187">
        <f>ROUND(I284*H284,2)</f>
        <v>0</v>
      </c>
      <c r="BL284" s="19" t="s">
        <v>458</v>
      </c>
      <c r="BM284" s="186" t="s">
        <v>459</v>
      </c>
    </row>
    <row r="285" spans="1:65" s="2" customFormat="1" ht="10.199999999999999">
      <c r="A285" s="36"/>
      <c r="B285" s="37"/>
      <c r="C285" s="38"/>
      <c r="D285" s="188" t="s">
        <v>137</v>
      </c>
      <c r="E285" s="38"/>
      <c r="F285" s="189" t="s">
        <v>460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137</v>
      </c>
      <c r="AU285" s="19" t="s">
        <v>87</v>
      </c>
    </row>
    <row r="286" spans="1:65" s="13" customFormat="1" ht="10.199999999999999">
      <c r="B286" s="193"/>
      <c r="C286" s="194"/>
      <c r="D286" s="195" t="s">
        <v>139</v>
      </c>
      <c r="E286" s="196" t="s">
        <v>31</v>
      </c>
      <c r="F286" s="197" t="s">
        <v>85</v>
      </c>
      <c r="G286" s="194"/>
      <c r="H286" s="198">
        <v>1</v>
      </c>
      <c r="I286" s="199"/>
      <c r="J286" s="194"/>
      <c r="K286" s="194"/>
      <c r="L286" s="200"/>
      <c r="M286" s="248"/>
      <c r="N286" s="249"/>
      <c r="O286" s="249"/>
      <c r="P286" s="249"/>
      <c r="Q286" s="249"/>
      <c r="R286" s="249"/>
      <c r="S286" s="249"/>
      <c r="T286" s="250"/>
      <c r="AT286" s="204" t="s">
        <v>139</v>
      </c>
      <c r="AU286" s="204" t="s">
        <v>87</v>
      </c>
      <c r="AV286" s="13" t="s">
        <v>87</v>
      </c>
      <c r="AW286" s="13" t="s">
        <v>37</v>
      </c>
      <c r="AX286" s="13" t="s">
        <v>85</v>
      </c>
      <c r="AY286" s="204" t="s">
        <v>128</v>
      </c>
    </row>
    <row r="287" spans="1:65" s="2" customFormat="1" ht="6.9" customHeight="1">
      <c r="A287" s="36"/>
      <c r="B287" s="49"/>
      <c r="C287" s="50"/>
      <c r="D287" s="50"/>
      <c r="E287" s="50"/>
      <c r="F287" s="50"/>
      <c r="G287" s="50"/>
      <c r="H287" s="50"/>
      <c r="I287" s="50"/>
      <c r="J287" s="50"/>
      <c r="K287" s="50"/>
      <c r="L287" s="41"/>
      <c r="M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</row>
  </sheetData>
  <sheetProtection algorithmName="SHA-512" hashValue="IjEa1RVouDKeNJ5a41cAubCgPKwB7Z7BIexRpv21IOBt80je7KwbRqJn3sXjV5Jib0sp4s286SwHAudGVN4pBA==" saltValue="YBdFCl6ATAQ/Ws8KVlIyyKzfAqBH9J3HP06IpX6rdklHxYw5QL+PVuLAkztRxnUGdAU379LDPH1G5y01jNngPg==" spinCount="100000" sheet="1" objects="1" scenarios="1" formatColumns="0" formatRows="0" autoFilter="0"/>
  <autoFilter ref="C91:K286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/>
    <hyperlink ref="F99" r:id="rId2"/>
    <hyperlink ref="F102" r:id="rId3"/>
    <hyperlink ref="F109" r:id="rId4"/>
    <hyperlink ref="F113" r:id="rId5"/>
    <hyperlink ref="F118" r:id="rId6"/>
    <hyperlink ref="F121" r:id="rId7"/>
    <hyperlink ref="F124" r:id="rId8"/>
    <hyperlink ref="F130" r:id="rId9"/>
    <hyperlink ref="F137" r:id="rId10"/>
    <hyperlink ref="F140" r:id="rId11"/>
    <hyperlink ref="F144" r:id="rId12"/>
    <hyperlink ref="F147" r:id="rId13"/>
    <hyperlink ref="F156" r:id="rId14"/>
    <hyperlink ref="F159" r:id="rId15"/>
    <hyperlink ref="F162" r:id="rId16"/>
    <hyperlink ref="F167" r:id="rId17"/>
    <hyperlink ref="F171" r:id="rId18"/>
    <hyperlink ref="F176" r:id="rId19"/>
    <hyperlink ref="F184" r:id="rId20"/>
    <hyperlink ref="F198" r:id="rId21"/>
    <hyperlink ref="F201" r:id="rId22"/>
    <hyperlink ref="F209" r:id="rId23"/>
    <hyperlink ref="F214" r:id="rId24"/>
    <hyperlink ref="F226" r:id="rId25"/>
    <hyperlink ref="F233" r:id="rId26"/>
    <hyperlink ref="F244" r:id="rId27"/>
    <hyperlink ref="F250" r:id="rId28"/>
    <hyperlink ref="F253" r:id="rId29"/>
    <hyperlink ref="F259" r:id="rId30"/>
    <hyperlink ref="F267" r:id="rId31"/>
    <hyperlink ref="F281" r:id="rId32"/>
    <hyperlink ref="F285" r:id="rId3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2"/>
  <sheetViews>
    <sheetView showGridLines="0" workbookViewId="0">
      <selection activeCell="E9" sqref="E9:H9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83.140625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90</v>
      </c>
    </row>
    <row r="3" spans="1:46" s="1" customFormat="1" ht="6.9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87</v>
      </c>
    </row>
    <row r="4" spans="1:46" s="1" customFormat="1" ht="24.9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4.4" customHeight="1">
      <c r="B7" s="22"/>
      <c r="E7" s="376" t="str">
        <f>'Rekapitulace stavby'!K6</f>
        <v>Oprava zpevněných ploch v areálu Národní házené, Žatec</v>
      </c>
      <c r="F7" s="377"/>
      <c r="G7" s="377"/>
      <c r="H7" s="377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5.6" customHeight="1">
      <c r="A9" s="36"/>
      <c r="B9" s="41"/>
      <c r="C9" s="36"/>
      <c r="D9" s="36"/>
      <c r="E9" s="378" t="s">
        <v>461</v>
      </c>
      <c r="F9" s="379"/>
      <c r="G9" s="379"/>
      <c r="H9" s="379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0.199999999999999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91</v>
      </c>
      <c r="G11" s="36"/>
      <c r="H11" s="36"/>
      <c r="I11" s="107" t="s">
        <v>20</v>
      </c>
      <c r="J11" s="109" t="s">
        <v>462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22</v>
      </c>
      <c r="E12" s="36"/>
      <c r="F12" s="109" t="s">
        <v>23</v>
      </c>
      <c r="G12" s="36"/>
      <c r="H12" s="36"/>
      <c r="I12" s="107" t="s">
        <v>24</v>
      </c>
      <c r="J12" s="110" t="str">
        <f>'Rekapitulace stavby'!AN8</f>
        <v>24. 5. 2022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8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26</v>
      </c>
      <c r="E14" s="36"/>
      <c r="F14" s="36"/>
      <c r="G14" s="36"/>
      <c r="H14" s="36"/>
      <c r="I14" s="107" t="s">
        <v>27</v>
      </c>
      <c r="J14" s="109" t="s">
        <v>28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29</v>
      </c>
      <c r="F15" s="36"/>
      <c r="G15" s="36"/>
      <c r="H15" s="36"/>
      <c r="I15" s="107" t="s">
        <v>30</v>
      </c>
      <c r="J15" s="109" t="s">
        <v>31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32</v>
      </c>
      <c r="E17" s="36"/>
      <c r="F17" s="36"/>
      <c r="G17" s="36"/>
      <c r="H17" s="36"/>
      <c r="I17" s="107" t="s">
        <v>27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0" t="str">
        <f>'Rekapitulace stavby'!E14</f>
        <v>Vyplň údaj</v>
      </c>
      <c r="F18" s="381"/>
      <c r="G18" s="381"/>
      <c r="H18" s="381"/>
      <c r="I18" s="107" t="s">
        <v>30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34</v>
      </c>
      <c r="E20" s="36"/>
      <c r="F20" s="36"/>
      <c r="G20" s="36"/>
      <c r="H20" s="36"/>
      <c r="I20" s="107" t="s">
        <v>27</v>
      </c>
      <c r="J20" s="109" t="s">
        <v>35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36</v>
      </c>
      <c r="F21" s="36"/>
      <c r="G21" s="36"/>
      <c r="H21" s="36"/>
      <c r="I21" s="107" t="s">
        <v>30</v>
      </c>
      <c r="J21" s="109" t="s">
        <v>31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27</v>
      </c>
      <c r="J23" s="109" t="s">
        <v>39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40</v>
      </c>
      <c r="F24" s="36"/>
      <c r="G24" s="36"/>
      <c r="H24" s="36"/>
      <c r="I24" s="107" t="s">
        <v>30</v>
      </c>
      <c r="J24" s="109" t="s">
        <v>31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41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32" customHeight="1">
      <c r="A27" s="111"/>
      <c r="B27" s="112"/>
      <c r="C27" s="111"/>
      <c r="D27" s="111"/>
      <c r="E27" s="382" t="s">
        <v>95</v>
      </c>
      <c r="F27" s="382"/>
      <c r="G27" s="382"/>
      <c r="H27" s="382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43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" customHeight="1">
      <c r="A32" s="36"/>
      <c r="B32" s="41"/>
      <c r="C32" s="36"/>
      <c r="D32" s="36"/>
      <c r="E32" s="36"/>
      <c r="F32" s="117" t="s">
        <v>45</v>
      </c>
      <c r="G32" s="36"/>
      <c r="H32" s="36"/>
      <c r="I32" s="117" t="s">
        <v>44</v>
      </c>
      <c r="J32" s="117" t="s">
        <v>46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" customHeight="1">
      <c r="A33" s="36"/>
      <c r="B33" s="41"/>
      <c r="C33" s="36"/>
      <c r="D33" s="118" t="s">
        <v>47</v>
      </c>
      <c r="E33" s="107" t="s">
        <v>48</v>
      </c>
      <c r="F33" s="119">
        <f>ROUND((SUM(BE84:BE121)),  2)</f>
        <v>0</v>
      </c>
      <c r="G33" s="36"/>
      <c r="H33" s="36"/>
      <c r="I33" s="120">
        <v>0.21</v>
      </c>
      <c r="J33" s="119">
        <f>ROUND(((SUM(BE84:BE121))*I33),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" customHeight="1">
      <c r="A34" s="36"/>
      <c r="B34" s="41"/>
      <c r="C34" s="36"/>
      <c r="D34" s="36"/>
      <c r="E34" s="107" t="s">
        <v>49</v>
      </c>
      <c r="F34" s="119">
        <f>ROUND((SUM(BF84:BF121)),  2)</f>
        <v>0</v>
      </c>
      <c r="G34" s="36"/>
      <c r="H34" s="36"/>
      <c r="I34" s="120">
        <v>0.15</v>
      </c>
      <c r="J34" s="119">
        <f>ROUND(((SUM(BF84:BF121))*I34),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" hidden="1" customHeight="1">
      <c r="A35" s="36"/>
      <c r="B35" s="41"/>
      <c r="C35" s="36"/>
      <c r="D35" s="36"/>
      <c r="E35" s="107" t="s">
        <v>50</v>
      </c>
      <c r="F35" s="119">
        <f>ROUND((SUM(BG84:BG121)),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" hidden="1" customHeight="1">
      <c r="A36" s="36"/>
      <c r="B36" s="41"/>
      <c r="C36" s="36"/>
      <c r="D36" s="36"/>
      <c r="E36" s="107" t="s">
        <v>51</v>
      </c>
      <c r="F36" s="119">
        <f>ROUND((SUM(BH84:BH121)),  2)</f>
        <v>0</v>
      </c>
      <c r="G36" s="36"/>
      <c r="H36" s="36"/>
      <c r="I36" s="120">
        <v>0.15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" hidden="1" customHeight="1">
      <c r="A37" s="36"/>
      <c r="B37" s="41"/>
      <c r="C37" s="36"/>
      <c r="D37" s="36"/>
      <c r="E37" s="107" t="s">
        <v>52</v>
      </c>
      <c r="F37" s="119">
        <f>ROUND((SUM(BI84:BI121)),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53</v>
      </c>
      <c r="E39" s="123"/>
      <c r="F39" s="123"/>
      <c r="G39" s="124" t="s">
        <v>54</v>
      </c>
      <c r="H39" s="125" t="s">
        <v>55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" customHeight="1">
      <c r="A45" s="36"/>
      <c r="B45" s="37"/>
      <c r="C45" s="25" t="s">
        <v>96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4.4" customHeight="1">
      <c r="A48" s="36"/>
      <c r="B48" s="37"/>
      <c r="C48" s="38"/>
      <c r="D48" s="38"/>
      <c r="E48" s="383" t="str">
        <f>E7</f>
        <v>Oprava zpevněných ploch v areálu Národní házené, Žatec</v>
      </c>
      <c r="F48" s="384"/>
      <c r="G48" s="384"/>
      <c r="H48" s="384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6" customHeight="1">
      <c r="A50" s="36"/>
      <c r="B50" s="37"/>
      <c r="C50" s="38"/>
      <c r="D50" s="38"/>
      <c r="E50" s="355" t="str">
        <f>E9</f>
        <v>D.1.2. - SO 02 Výměna umělého povrchu hřiště</v>
      </c>
      <c r="F50" s="385"/>
      <c r="G50" s="385"/>
      <c r="H50" s="385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Žatec</v>
      </c>
      <c r="G52" s="38"/>
      <c r="H52" s="38"/>
      <c r="I52" s="31" t="s">
        <v>24</v>
      </c>
      <c r="J52" s="61" t="str">
        <f>IF(J12="","",J12)</f>
        <v>24. 5. 2022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6.4" customHeight="1">
      <c r="A54" s="36"/>
      <c r="B54" s="37"/>
      <c r="C54" s="31" t="s">
        <v>26</v>
      </c>
      <c r="D54" s="38"/>
      <c r="E54" s="38"/>
      <c r="F54" s="29" t="str">
        <f>E15</f>
        <v>TJ Žatec</v>
      </c>
      <c r="G54" s="38"/>
      <c r="H54" s="38"/>
      <c r="I54" s="31" t="s">
        <v>34</v>
      </c>
      <c r="J54" s="34" t="str">
        <f>E21</f>
        <v>ing.Břetislav Sedláček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6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Švandrlík Milan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97</v>
      </c>
      <c r="D57" s="133"/>
      <c r="E57" s="133"/>
      <c r="F57" s="133"/>
      <c r="G57" s="133"/>
      <c r="H57" s="133"/>
      <c r="I57" s="133"/>
      <c r="J57" s="134" t="s">
        <v>98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8" customHeight="1">
      <c r="A59" s="36"/>
      <c r="B59" s="37"/>
      <c r="C59" s="135" t="s">
        <v>75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99</v>
      </c>
    </row>
    <row r="60" spans="1:47" s="9" customFormat="1" ht="24.9" customHeight="1">
      <c r="B60" s="136"/>
      <c r="C60" s="137"/>
      <c r="D60" s="138" t="s">
        <v>100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95" customHeight="1">
      <c r="B61" s="142"/>
      <c r="C61" s="143"/>
      <c r="D61" s="144" t="s">
        <v>101</v>
      </c>
      <c r="E61" s="145"/>
      <c r="F61" s="145"/>
      <c r="G61" s="145"/>
      <c r="H61" s="145"/>
      <c r="I61" s="145"/>
      <c r="J61" s="146">
        <f>J86</f>
        <v>0</v>
      </c>
      <c r="K61" s="143"/>
      <c r="L61" s="147"/>
    </row>
    <row r="62" spans="1:47" s="10" customFormat="1" ht="19.95" customHeight="1">
      <c r="B62" s="142"/>
      <c r="C62" s="143"/>
      <c r="D62" s="144" t="s">
        <v>104</v>
      </c>
      <c r="E62" s="145"/>
      <c r="F62" s="145"/>
      <c r="G62" s="145"/>
      <c r="H62" s="145"/>
      <c r="I62" s="145"/>
      <c r="J62" s="146">
        <f>J90</f>
        <v>0</v>
      </c>
      <c r="K62" s="143"/>
      <c r="L62" s="147"/>
    </row>
    <row r="63" spans="1:47" s="10" customFormat="1" ht="19.95" customHeight="1">
      <c r="B63" s="142"/>
      <c r="C63" s="143"/>
      <c r="D63" s="144" t="s">
        <v>107</v>
      </c>
      <c r="E63" s="145"/>
      <c r="F63" s="145"/>
      <c r="G63" s="145"/>
      <c r="H63" s="145"/>
      <c r="I63" s="145"/>
      <c r="J63" s="146">
        <f>J110</f>
        <v>0</v>
      </c>
      <c r="K63" s="143"/>
      <c r="L63" s="147"/>
    </row>
    <row r="64" spans="1:47" s="10" customFormat="1" ht="19.95" customHeight="1">
      <c r="B64" s="142"/>
      <c r="C64" s="143"/>
      <c r="D64" s="144" t="s">
        <v>108</v>
      </c>
      <c r="E64" s="145"/>
      <c r="F64" s="145"/>
      <c r="G64" s="145"/>
      <c r="H64" s="145"/>
      <c r="I64" s="145"/>
      <c r="J64" s="146">
        <f>J119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" customHeight="1">
      <c r="A71" s="36"/>
      <c r="B71" s="37"/>
      <c r="C71" s="25" t="s">
        <v>113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4.4" customHeight="1">
      <c r="A74" s="36"/>
      <c r="B74" s="37"/>
      <c r="C74" s="38"/>
      <c r="D74" s="38"/>
      <c r="E74" s="383" t="str">
        <f>E7</f>
        <v>Oprava zpevněných ploch v areálu Národní házené, Žatec</v>
      </c>
      <c r="F74" s="384"/>
      <c r="G74" s="384"/>
      <c r="H74" s="384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93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5.6" customHeight="1">
      <c r="A76" s="36"/>
      <c r="B76" s="37"/>
      <c r="C76" s="38"/>
      <c r="D76" s="38"/>
      <c r="E76" s="355" t="str">
        <f>E9</f>
        <v>D.1.2. - SO 02 Výměna umělého povrchu hřiště</v>
      </c>
      <c r="F76" s="385"/>
      <c r="G76" s="385"/>
      <c r="H76" s="385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22</v>
      </c>
      <c r="D78" s="38"/>
      <c r="E78" s="38"/>
      <c r="F78" s="29" t="str">
        <f>F12</f>
        <v>Žatec</v>
      </c>
      <c r="G78" s="38"/>
      <c r="H78" s="38"/>
      <c r="I78" s="31" t="s">
        <v>24</v>
      </c>
      <c r="J78" s="61" t="str">
        <f>IF(J12="","",J12)</f>
        <v>24. 5. 2022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6.4" customHeight="1">
      <c r="A80" s="36"/>
      <c r="B80" s="37"/>
      <c r="C80" s="31" t="s">
        <v>26</v>
      </c>
      <c r="D80" s="38"/>
      <c r="E80" s="38"/>
      <c r="F80" s="29" t="str">
        <f>E15</f>
        <v>TJ Žatec</v>
      </c>
      <c r="G80" s="38"/>
      <c r="H80" s="38"/>
      <c r="I80" s="31" t="s">
        <v>34</v>
      </c>
      <c r="J80" s="34" t="str">
        <f>E21</f>
        <v>ing.Břetislav Sedláček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6" customHeight="1">
      <c r="A81" s="36"/>
      <c r="B81" s="37"/>
      <c r="C81" s="31" t="s">
        <v>32</v>
      </c>
      <c r="D81" s="38"/>
      <c r="E81" s="38"/>
      <c r="F81" s="29" t="str">
        <f>IF(E18="","",E18)</f>
        <v>Vyplň údaj</v>
      </c>
      <c r="G81" s="38"/>
      <c r="H81" s="38"/>
      <c r="I81" s="31" t="s">
        <v>38</v>
      </c>
      <c r="J81" s="34" t="str">
        <f>E24</f>
        <v>Švandrlík Milan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114</v>
      </c>
      <c r="D83" s="151" t="s">
        <v>62</v>
      </c>
      <c r="E83" s="151" t="s">
        <v>58</v>
      </c>
      <c r="F83" s="151" t="s">
        <v>59</v>
      </c>
      <c r="G83" s="151" t="s">
        <v>115</v>
      </c>
      <c r="H83" s="151" t="s">
        <v>116</v>
      </c>
      <c r="I83" s="151" t="s">
        <v>117</v>
      </c>
      <c r="J83" s="151" t="s">
        <v>98</v>
      </c>
      <c r="K83" s="152" t="s">
        <v>118</v>
      </c>
      <c r="L83" s="153"/>
      <c r="M83" s="70" t="s">
        <v>31</v>
      </c>
      <c r="N83" s="71" t="s">
        <v>47</v>
      </c>
      <c r="O83" s="71" t="s">
        <v>119</v>
      </c>
      <c r="P83" s="71" t="s">
        <v>120</v>
      </c>
      <c r="Q83" s="71" t="s">
        <v>121</v>
      </c>
      <c r="R83" s="71" t="s">
        <v>122</v>
      </c>
      <c r="S83" s="71" t="s">
        <v>123</v>
      </c>
      <c r="T83" s="72" t="s">
        <v>124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8" customHeight="1">
      <c r="A84" s="36"/>
      <c r="B84" s="37"/>
      <c r="C84" s="77" t="s">
        <v>125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</f>
        <v>0</v>
      </c>
      <c r="Q84" s="74"/>
      <c r="R84" s="156">
        <f>R85</f>
        <v>41.907099999999993</v>
      </c>
      <c r="S84" s="74"/>
      <c r="T84" s="157">
        <f>T85</f>
        <v>29.899079999999998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76</v>
      </c>
      <c r="AU84" s="19" t="s">
        <v>99</v>
      </c>
      <c r="BK84" s="158">
        <f>BK85</f>
        <v>0</v>
      </c>
    </row>
    <row r="85" spans="1:65" s="12" customFormat="1" ht="25.95" customHeight="1">
      <c r="B85" s="159"/>
      <c r="C85" s="160"/>
      <c r="D85" s="161" t="s">
        <v>76</v>
      </c>
      <c r="E85" s="162" t="s">
        <v>126</v>
      </c>
      <c r="F85" s="162" t="s">
        <v>127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P86+P90+P110+P119</f>
        <v>0</v>
      </c>
      <c r="Q85" s="167"/>
      <c r="R85" s="168">
        <f>R86+R90+R110+R119</f>
        <v>41.907099999999993</v>
      </c>
      <c r="S85" s="167"/>
      <c r="T85" s="169">
        <f>T86+T90+T110+T119</f>
        <v>29.899079999999998</v>
      </c>
      <c r="AR85" s="170" t="s">
        <v>85</v>
      </c>
      <c r="AT85" s="171" t="s">
        <v>76</v>
      </c>
      <c r="AU85" s="171" t="s">
        <v>77</v>
      </c>
      <c r="AY85" s="170" t="s">
        <v>128</v>
      </c>
      <c r="BK85" s="172">
        <f>BK86+BK90+BK110+BK119</f>
        <v>0</v>
      </c>
    </row>
    <row r="86" spans="1:65" s="12" customFormat="1" ht="22.8" customHeight="1">
      <c r="B86" s="159"/>
      <c r="C86" s="160"/>
      <c r="D86" s="161" t="s">
        <v>76</v>
      </c>
      <c r="E86" s="173" t="s">
        <v>85</v>
      </c>
      <c r="F86" s="173" t="s">
        <v>129</v>
      </c>
      <c r="G86" s="160"/>
      <c r="H86" s="160"/>
      <c r="I86" s="163"/>
      <c r="J86" s="174">
        <f>BK86</f>
        <v>0</v>
      </c>
      <c r="K86" s="160"/>
      <c r="L86" s="165"/>
      <c r="M86" s="166"/>
      <c r="N86" s="167"/>
      <c r="O86" s="167"/>
      <c r="P86" s="168">
        <f>SUM(P87:P89)</f>
        <v>0</v>
      </c>
      <c r="Q86" s="167"/>
      <c r="R86" s="168">
        <f>SUM(R87:R89)</f>
        <v>0</v>
      </c>
      <c r="S86" s="167"/>
      <c r="T86" s="169">
        <f>SUM(T87:T89)</f>
        <v>29.899079999999998</v>
      </c>
      <c r="AR86" s="170" t="s">
        <v>85</v>
      </c>
      <c r="AT86" s="171" t="s">
        <v>76</v>
      </c>
      <c r="AU86" s="171" t="s">
        <v>85</v>
      </c>
      <c r="AY86" s="170" t="s">
        <v>128</v>
      </c>
      <c r="BK86" s="172">
        <f>SUM(BK87:BK89)</f>
        <v>0</v>
      </c>
    </row>
    <row r="87" spans="1:65" s="2" customFormat="1" ht="30" customHeight="1">
      <c r="A87" s="36"/>
      <c r="B87" s="37"/>
      <c r="C87" s="175" t="s">
        <v>85</v>
      </c>
      <c r="D87" s="175" t="s">
        <v>130</v>
      </c>
      <c r="E87" s="176" t="s">
        <v>463</v>
      </c>
      <c r="F87" s="177" t="s">
        <v>464</v>
      </c>
      <c r="G87" s="178" t="s">
        <v>133</v>
      </c>
      <c r="H87" s="179">
        <v>1661.06</v>
      </c>
      <c r="I87" s="180"/>
      <c r="J87" s="181">
        <f>ROUND(I87*H87,2)</f>
        <v>0</v>
      </c>
      <c r="K87" s="177" t="s">
        <v>134</v>
      </c>
      <c r="L87" s="41"/>
      <c r="M87" s="182" t="s">
        <v>31</v>
      </c>
      <c r="N87" s="183" t="s">
        <v>48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1.7999999999999999E-2</v>
      </c>
      <c r="T87" s="185">
        <f>S87*H87</f>
        <v>29.899079999999998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135</v>
      </c>
      <c r="AT87" s="186" t="s">
        <v>130</v>
      </c>
      <c r="AU87" s="186" t="s">
        <v>87</v>
      </c>
      <c r="AY87" s="19" t="s">
        <v>128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85</v>
      </c>
      <c r="BK87" s="187">
        <f>ROUND(I87*H87,2)</f>
        <v>0</v>
      </c>
      <c r="BL87" s="19" t="s">
        <v>135</v>
      </c>
      <c r="BM87" s="186" t="s">
        <v>465</v>
      </c>
    </row>
    <row r="88" spans="1:65" s="2" customFormat="1" ht="10.199999999999999">
      <c r="A88" s="36"/>
      <c r="B88" s="37"/>
      <c r="C88" s="38"/>
      <c r="D88" s="188" t="s">
        <v>137</v>
      </c>
      <c r="E88" s="38"/>
      <c r="F88" s="189" t="s">
        <v>466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137</v>
      </c>
      <c r="AU88" s="19" t="s">
        <v>87</v>
      </c>
    </row>
    <row r="89" spans="1:65" s="13" customFormat="1" ht="10.199999999999999">
      <c r="B89" s="193"/>
      <c r="C89" s="194"/>
      <c r="D89" s="195" t="s">
        <v>139</v>
      </c>
      <c r="E89" s="196" t="s">
        <v>31</v>
      </c>
      <c r="F89" s="197" t="s">
        <v>467</v>
      </c>
      <c r="G89" s="194"/>
      <c r="H89" s="198">
        <v>1661.06</v>
      </c>
      <c r="I89" s="199"/>
      <c r="J89" s="194"/>
      <c r="K89" s="194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139</v>
      </c>
      <c r="AU89" s="204" t="s">
        <v>87</v>
      </c>
      <c r="AV89" s="13" t="s">
        <v>87</v>
      </c>
      <c r="AW89" s="13" t="s">
        <v>37</v>
      </c>
      <c r="AX89" s="13" t="s">
        <v>85</v>
      </c>
      <c r="AY89" s="204" t="s">
        <v>128</v>
      </c>
    </row>
    <row r="90" spans="1:65" s="12" customFormat="1" ht="22.8" customHeight="1">
      <c r="B90" s="159"/>
      <c r="C90" s="160"/>
      <c r="D90" s="161" t="s">
        <v>76</v>
      </c>
      <c r="E90" s="173" t="s">
        <v>164</v>
      </c>
      <c r="F90" s="173" t="s">
        <v>264</v>
      </c>
      <c r="G90" s="160"/>
      <c r="H90" s="160"/>
      <c r="I90" s="163"/>
      <c r="J90" s="174">
        <f>BK90</f>
        <v>0</v>
      </c>
      <c r="K90" s="160"/>
      <c r="L90" s="165"/>
      <c r="M90" s="166"/>
      <c r="N90" s="167"/>
      <c r="O90" s="167"/>
      <c r="P90" s="168">
        <f>SUM(P91:P109)</f>
        <v>0</v>
      </c>
      <c r="Q90" s="167"/>
      <c r="R90" s="168">
        <f>SUM(R91:R109)</f>
        <v>41.907099999999993</v>
      </c>
      <c r="S90" s="167"/>
      <c r="T90" s="169">
        <f>SUM(T91:T109)</f>
        <v>0</v>
      </c>
      <c r="AR90" s="170" t="s">
        <v>85</v>
      </c>
      <c r="AT90" s="171" t="s">
        <v>76</v>
      </c>
      <c r="AU90" s="171" t="s">
        <v>85</v>
      </c>
      <c r="AY90" s="170" t="s">
        <v>128</v>
      </c>
      <c r="BK90" s="172">
        <f>SUM(BK91:BK109)</f>
        <v>0</v>
      </c>
    </row>
    <row r="91" spans="1:65" s="2" customFormat="1" ht="22.2" customHeight="1">
      <c r="A91" s="36"/>
      <c r="B91" s="37"/>
      <c r="C91" s="175" t="s">
        <v>87</v>
      </c>
      <c r="D91" s="175" t="s">
        <v>130</v>
      </c>
      <c r="E91" s="176" t="s">
        <v>468</v>
      </c>
      <c r="F91" s="177" t="s">
        <v>469</v>
      </c>
      <c r="G91" s="178" t="s">
        <v>133</v>
      </c>
      <c r="H91" s="179">
        <v>1661.06</v>
      </c>
      <c r="I91" s="180"/>
      <c r="J91" s="181">
        <f>ROUND(I91*H91,2)</f>
        <v>0</v>
      </c>
      <c r="K91" s="177" t="s">
        <v>31</v>
      </c>
      <c r="L91" s="41"/>
      <c r="M91" s="182" t="s">
        <v>31</v>
      </c>
      <c r="N91" s="183" t="s">
        <v>48</v>
      </c>
      <c r="O91" s="66"/>
      <c r="P91" s="184">
        <f>O91*H91</f>
        <v>0</v>
      </c>
      <c r="Q91" s="184">
        <v>2.5000000000000001E-2</v>
      </c>
      <c r="R91" s="184">
        <f>Q91*H91</f>
        <v>41.526499999999999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135</v>
      </c>
      <c r="AT91" s="186" t="s">
        <v>130</v>
      </c>
      <c r="AU91" s="186" t="s">
        <v>87</v>
      </c>
      <c r="AY91" s="19" t="s">
        <v>128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85</v>
      </c>
      <c r="BK91" s="187">
        <f>ROUND(I91*H91,2)</f>
        <v>0</v>
      </c>
      <c r="BL91" s="19" t="s">
        <v>135</v>
      </c>
      <c r="BM91" s="186" t="s">
        <v>470</v>
      </c>
    </row>
    <row r="92" spans="1:65" s="13" customFormat="1" ht="10.199999999999999">
      <c r="B92" s="193"/>
      <c r="C92" s="194"/>
      <c r="D92" s="195" t="s">
        <v>139</v>
      </c>
      <c r="E92" s="196" t="s">
        <v>31</v>
      </c>
      <c r="F92" s="197" t="s">
        <v>467</v>
      </c>
      <c r="G92" s="194"/>
      <c r="H92" s="198">
        <v>1661.06</v>
      </c>
      <c r="I92" s="199"/>
      <c r="J92" s="194"/>
      <c r="K92" s="194"/>
      <c r="L92" s="200"/>
      <c r="M92" s="201"/>
      <c r="N92" s="202"/>
      <c r="O92" s="202"/>
      <c r="P92" s="202"/>
      <c r="Q92" s="202"/>
      <c r="R92" s="202"/>
      <c r="S92" s="202"/>
      <c r="T92" s="203"/>
      <c r="AT92" s="204" t="s">
        <v>139</v>
      </c>
      <c r="AU92" s="204" t="s">
        <v>87</v>
      </c>
      <c r="AV92" s="13" t="s">
        <v>87</v>
      </c>
      <c r="AW92" s="13" t="s">
        <v>37</v>
      </c>
      <c r="AX92" s="13" t="s">
        <v>85</v>
      </c>
      <c r="AY92" s="204" t="s">
        <v>128</v>
      </c>
    </row>
    <row r="93" spans="1:65" s="14" customFormat="1" ht="10.199999999999999">
      <c r="B93" s="205"/>
      <c r="C93" s="206"/>
      <c r="D93" s="195" t="s">
        <v>139</v>
      </c>
      <c r="E93" s="207" t="s">
        <v>31</v>
      </c>
      <c r="F93" s="208" t="s">
        <v>471</v>
      </c>
      <c r="G93" s="206"/>
      <c r="H93" s="207" t="s">
        <v>31</v>
      </c>
      <c r="I93" s="209"/>
      <c r="J93" s="206"/>
      <c r="K93" s="206"/>
      <c r="L93" s="210"/>
      <c r="M93" s="211"/>
      <c r="N93" s="212"/>
      <c r="O93" s="212"/>
      <c r="P93" s="212"/>
      <c r="Q93" s="212"/>
      <c r="R93" s="212"/>
      <c r="S93" s="212"/>
      <c r="T93" s="213"/>
      <c r="AT93" s="214" t="s">
        <v>139</v>
      </c>
      <c r="AU93" s="214" t="s">
        <v>87</v>
      </c>
      <c r="AV93" s="14" t="s">
        <v>85</v>
      </c>
      <c r="AW93" s="14" t="s">
        <v>37</v>
      </c>
      <c r="AX93" s="14" t="s">
        <v>77</v>
      </c>
      <c r="AY93" s="214" t="s">
        <v>128</v>
      </c>
    </row>
    <row r="94" spans="1:65" s="14" customFormat="1" ht="10.199999999999999">
      <c r="B94" s="205"/>
      <c r="C94" s="206"/>
      <c r="D94" s="195" t="s">
        <v>139</v>
      </c>
      <c r="E94" s="207" t="s">
        <v>31</v>
      </c>
      <c r="F94" s="208" t="s">
        <v>472</v>
      </c>
      <c r="G94" s="206"/>
      <c r="H94" s="207" t="s">
        <v>31</v>
      </c>
      <c r="I94" s="209"/>
      <c r="J94" s="206"/>
      <c r="K94" s="206"/>
      <c r="L94" s="210"/>
      <c r="M94" s="211"/>
      <c r="N94" s="212"/>
      <c r="O94" s="212"/>
      <c r="P94" s="212"/>
      <c r="Q94" s="212"/>
      <c r="R94" s="212"/>
      <c r="S94" s="212"/>
      <c r="T94" s="213"/>
      <c r="AT94" s="214" t="s">
        <v>139</v>
      </c>
      <c r="AU94" s="214" t="s">
        <v>87</v>
      </c>
      <c r="AV94" s="14" t="s">
        <v>85</v>
      </c>
      <c r="AW94" s="14" t="s">
        <v>37</v>
      </c>
      <c r="AX94" s="14" t="s">
        <v>77</v>
      </c>
      <c r="AY94" s="214" t="s">
        <v>128</v>
      </c>
    </row>
    <row r="95" spans="1:65" s="14" customFormat="1" ht="10.199999999999999">
      <c r="B95" s="205"/>
      <c r="C95" s="206"/>
      <c r="D95" s="195" t="s">
        <v>139</v>
      </c>
      <c r="E95" s="207" t="s">
        <v>31</v>
      </c>
      <c r="F95" s="208" t="s">
        <v>473</v>
      </c>
      <c r="G95" s="206"/>
      <c r="H95" s="207" t="s">
        <v>31</v>
      </c>
      <c r="I95" s="209"/>
      <c r="J95" s="206"/>
      <c r="K95" s="206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139</v>
      </c>
      <c r="AU95" s="214" t="s">
        <v>87</v>
      </c>
      <c r="AV95" s="14" t="s">
        <v>85</v>
      </c>
      <c r="AW95" s="14" t="s">
        <v>37</v>
      </c>
      <c r="AX95" s="14" t="s">
        <v>77</v>
      </c>
      <c r="AY95" s="214" t="s">
        <v>128</v>
      </c>
    </row>
    <row r="96" spans="1:65" s="14" customFormat="1" ht="10.199999999999999">
      <c r="B96" s="205"/>
      <c r="C96" s="206"/>
      <c r="D96" s="195" t="s">
        <v>139</v>
      </c>
      <c r="E96" s="207" t="s">
        <v>31</v>
      </c>
      <c r="F96" s="208" t="s">
        <v>474</v>
      </c>
      <c r="G96" s="206"/>
      <c r="H96" s="207" t="s">
        <v>31</v>
      </c>
      <c r="I96" s="209"/>
      <c r="J96" s="206"/>
      <c r="K96" s="206"/>
      <c r="L96" s="210"/>
      <c r="M96" s="211"/>
      <c r="N96" s="212"/>
      <c r="O96" s="212"/>
      <c r="P96" s="212"/>
      <c r="Q96" s="212"/>
      <c r="R96" s="212"/>
      <c r="S96" s="212"/>
      <c r="T96" s="213"/>
      <c r="AT96" s="214" t="s">
        <v>139</v>
      </c>
      <c r="AU96" s="214" t="s">
        <v>87</v>
      </c>
      <c r="AV96" s="14" t="s">
        <v>85</v>
      </c>
      <c r="AW96" s="14" t="s">
        <v>37</v>
      </c>
      <c r="AX96" s="14" t="s">
        <v>77</v>
      </c>
      <c r="AY96" s="214" t="s">
        <v>128</v>
      </c>
    </row>
    <row r="97" spans="1:65" s="14" customFormat="1" ht="10.199999999999999">
      <c r="B97" s="205"/>
      <c r="C97" s="206"/>
      <c r="D97" s="195" t="s">
        <v>139</v>
      </c>
      <c r="E97" s="207" t="s">
        <v>31</v>
      </c>
      <c r="F97" s="208" t="s">
        <v>475</v>
      </c>
      <c r="G97" s="206"/>
      <c r="H97" s="207" t="s">
        <v>31</v>
      </c>
      <c r="I97" s="209"/>
      <c r="J97" s="206"/>
      <c r="K97" s="206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139</v>
      </c>
      <c r="AU97" s="214" t="s">
        <v>87</v>
      </c>
      <c r="AV97" s="14" t="s">
        <v>85</v>
      </c>
      <c r="AW97" s="14" t="s">
        <v>37</v>
      </c>
      <c r="AX97" s="14" t="s">
        <v>77</v>
      </c>
      <c r="AY97" s="214" t="s">
        <v>128</v>
      </c>
    </row>
    <row r="98" spans="1:65" s="14" customFormat="1" ht="10.199999999999999">
      <c r="B98" s="205"/>
      <c r="C98" s="206"/>
      <c r="D98" s="195" t="s">
        <v>139</v>
      </c>
      <c r="E98" s="207" t="s">
        <v>31</v>
      </c>
      <c r="F98" s="208" t="s">
        <v>476</v>
      </c>
      <c r="G98" s="206"/>
      <c r="H98" s="207" t="s">
        <v>31</v>
      </c>
      <c r="I98" s="209"/>
      <c r="J98" s="206"/>
      <c r="K98" s="206"/>
      <c r="L98" s="210"/>
      <c r="M98" s="211"/>
      <c r="N98" s="212"/>
      <c r="O98" s="212"/>
      <c r="P98" s="212"/>
      <c r="Q98" s="212"/>
      <c r="R98" s="212"/>
      <c r="S98" s="212"/>
      <c r="T98" s="213"/>
      <c r="AT98" s="214" t="s">
        <v>139</v>
      </c>
      <c r="AU98" s="214" t="s">
        <v>87</v>
      </c>
      <c r="AV98" s="14" t="s">
        <v>85</v>
      </c>
      <c r="AW98" s="14" t="s">
        <v>37</v>
      </c>
      <c r="AX98" s="14" t="s">
        <v>77</v>
      </c>
      <c r="AY98" s="214" t="s">
        <v>128</v>
      </c>
    </row>
    <row r="99" spans="1:65" s="14" customFormat="1" ht="10.199999999999999">
      <c r="B99" s="205"/>
      <c r="C99" s="206"/>
      <c r="D99" s="195" t="s">
        <v>139</v>
      </c>
      <c r="E99" s="207" t="s">
        <v>31</v>
      </c>
      <c r="F99" s="208" t="s">
        <v>477</v>
      </c>
      <c r="G99" s="206"/>
      <c r="H99" s="207" t="s">
        <v>31</v>
      </c>
      <c r="I99" s="209"/>
      <c r="J99" s="206"/>
      <c r="K99" s="206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139</v>
      </c>
      <c r="AU99" s="214" t="s">
        <v>87</v>
      </c>
      <c r="AV99" s="14" t="s">
        <v>85</v>
      </c>
      <c r="AW99" s="14" t="s">
        <v>37</v>
      </c>
      <c r="AX99" s="14" t="s">
        <v>77</v>
      </c>
      <c r="AY99" s="214" t="s">
        <v>128</v>
      </c>
    </row>
    <row r="100" spans="1:65" s="14" customFormat="1" ht="10.199999999999999">
      <c r="B100" s="205"/>
      <c r="C100" s="206"/>
      <c r="D100" s="195" t="s">
        <v>139</v>
      </c>
      <c r="E100" s="207" t="s">
        <v>31</v>
      </c>
      <c r="F100" s="208" t="s">
        <v>478</v>
      </c>
      <c r="G100" s="206"/>
      <c r="H100" s="207" t="s">
        <v>31</v>
      </c>
      <c r="I100" s="209"/>
      <c r="J100" s="206"/>
      <c r="K100" s="206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139</v>
      </c>
      <c r="AU100" s="214" t="s">
        <v>87</v>
      </c>
      <c r="AV100" s="14" t="s">
        <v>85</v>
      </c>
      <c r="AW100" s="14" t="s">
        <v>37</v>
      </c>
      <c r="AX100" s="14" t="s">
        <v>77</v>
      </c>
      <c r="AY100" s="214" t="s">
        <v>128</v>
      </c>
    </row>
    <row r="101" spans="1:65" s="14" customFormat="1" ht="10.199999999999999">
      <c r="B101" s="205"/>
      <c r="C101" s="206"/>
      <c r="D101" s="195" t="s">
        <v>139</v>
      </c>
      <c r="E101" s="207" t="s">
        <v>31</v>
      </c>
      <c r="F101" s="208" t="s">
        <v>479</v>
      </c>
      <c r="G101" s="206"/>
      <c r="H101" s="207" t="s">
        <v>31</v>
      </c>
      <c r="I101" s="209"/>
      <c r="J101" s="206"/>
      <c r="K101" s="206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139</v>
      </c>
      <c r="AU101" s="214" t="s">
        <v>87</v>
      </c>
      <c r="AV101" s="14" t="s">
        <v>85</v>
      </c>
      <c r="AW101" s="14" t="s">
        <v>37</v>
      </c>
      <c r="AX101" s="14" t="s">
        <v>77</v>
      </c>
      <c r="AY101" s="214" t="s">
        <v>128</v>
      </c>
    </row>
    <row r="102" spans="1:65" s="14" customFormat="1" ht="10.199999999999999">
      <c r="B102" s="205"/>
      <c r="C102" s="206"/>
      <c r="D102" s="195" t="s">
        <v>139</v>
      </c>
      <c r="E102" s="207" t="s">
        <v>31</v>
      </c>
      <c r="F102" s="208" t="s">
        <v>480</v>
      </c>
      <c r="G102" s="206"/>
      <c r="H102" s="207" t="s">
        <v>31</v>
      </c>
      <c r="I102" s="209"/>
      <c r="J102" s="206"/>
      <c r="K102" s="206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139</v>
      </c>
      <c r="AU102" s="214" t="s">
        <v>87</v>
      </c>
      <c r="AV102" s="14" t="s">
        <v>85</v>
      </c>
      <c r="AW102" s="14" t="s">
        <v>37</v>
      </c>
      <c r="AX102" s="14" t="s">
        <v>77</v>
      </c>
      <c r="AY102" s="214" t="s">
        <v>128</v>
      </c>
    </row>
    <row r="103" spans="1:65" s="14" customFormat="1" ht="10.199999999999999">
      <c r="B103" s="205"/>
      <c r="C103" s="206"/>
      <c r="D103" s="195" t="s">
        <v>139</v>
      </c>
      <c r="E103" s="207" t="s">
        <v>31</v>
      </c>
      <c r="F103" s="208" t="s">
        <v>481</v>
      </c>
      <c r="G103" s="206"/>
      <c r="H103" s="207" t="s">
        <v>31</v>
      </c>
      <c r="I103" s="209"/>
      <c r="J103" s="206"/>
      <c r="K103" s="206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139</v>
      </c>
      <c r="AU103" s="214" t="s">
        <v>87</v>
      </c>
      <c r="AV103" s="14" t="s">
        <v>85</v>
      </c>
      <c r="AW103" s="14" t="s">
        <v>37</v>
      </c>
      <c r="AX103" s="14" t="s">
        <v>77</v>
      </c>
      <c r="AY103" s="214" t="s">
        <v>128</v>
      </c>
    </row>
    <row r="104" spans="1:65" s="2" customFormat="1" ht="19.8" customHeight="1">
      <c r="A104" s="36"/>
      <c r="B104" s="37"/>
      <c r="C104" s="175" t="s">
        <v>147</v>
      </c>
      <c r="D104" s="175" t="s">
        <v>130</v>
      </c>
      <c r="E104" s="176" t="s">
        <v>482</v>
      </c>
      <c r="F104" s="177" t="s">
        <v>483</v>
      </c>
      <c r="G104" s="178" t="s">
        <v>133</v>
      </c>
      <c r="H104" s="179">
        <v>20</v>
      </c>
      <c r="I104" s="180"/>
      <c r="J104" s="181">
        <f>ROUND(I104*H104,2)</f>
        <v>0</v>
      </c>
      <c r="K104" s="177" t="s">
        <v>31</v>
      </c>
      <c r="L104" s="41"/>
      <c r="M104" s="182" t="s">
        <v>31</v>
      </c>
      <c r="N104" s="183" t="s">
        <v>48</v>
      </c>
      <c r="O104" s="66"/>
      <c r="P104" s="184">
        <f>O104*H104</f>
        <v>0</v>
      </c>
      <c r="Q104" s="184">
        <v>1.4999999999999999E-2</v>
      </c>
      <c r="R104" s="184">
        <f>Q104*H104</f>
        <v>0.3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135</v>
      </c>
      <c r="AT104" s="186" t="s">
        <v>130</v>
      </c>
      <c r="AU104" s="186" t="s">
        <v>87</v>
      </c>
      <c r="AY104" s="19" t="s">
        <v>128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85</v>
      </c>
      <c r="BK104" s="187">
        <f>ROUND(I104*H104,2)</f>
        <v>0</v>
      </c>
      <c r="BL104" s="19" t="s">
        <v>135</v>
      </c>
      <c r="BM104" s="186" t="s">
        <v>484</v>
      </c>
    </row>
    <row r="105" spans="1:65" s="14" customFormat="1" ht="10.199999999999999">
      <c r="B105" s="205"/>
      <c r="C105" s="206"/>
      <c r="D105" s="195" t="s">
        <v>139</v>
      </c>
      <c r="E105" s="207" t="s">
        <v>31</v>
      </c>
      <c r="F105" s="208" t="s">
        <v>485</v>
      </c>
      <c r="G105" s="206"/>
      <c r="H105" s="207" t="s">
        <v>31</v>
      </c>
      <c r="I105" s="209"/>
      <c r="J105" s="206"/>
      <c r="K105" s="206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139</v>
      </c>
      <c r="AU105" s="214" t="s">
        <v>87</v>
      </c>
      <c r="AV105" s="14" t="s">
        <v>85</v>
      </c>
      <c r="AW105" s="14" t="s">
        <v>37</v>
      </c>
      <c r="AX105" s="14" t="s">
        <v>77</v>
      </c>
      <c r="AY105" s="214" t="s">
        <v>128</v>
      </c>
    </row>
    <row r="106" spans="1:65" s="13" customFormat="1" ht="10.199999999999999">
      <c r="B106" s="193"/>
      <c r="C106" s="194"/>
      <c r="D106" s="195" t="s">
        <v>139</v>
      </c>
      <c r="E106" s="196" t="s">
        <v>31</v>
      </c>
      <c r="F106" s="197" t="s">
        <v>257</v>
      </c>
      <c r="G106" s="194"/>
      <c r="H106" s="198">
        <v>20</v>
      </c>
      <c r="I106" s="199"/>
      <c r="J106" s="194"/>
      <c r="K106" s="194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139</v>
      </c>
      <c r="AU106" s="204" t="s">
        <v>87</v>
      </c>
      <c r="AV106" s="13" t="s">
        <v>87</v>
      </c>
      <c r="AW106" s="13" t="s">
        <v>37</v>
      </c>
      <c r="AX106" s="13" t="s">
        <v>85</v>
      </c>
      <c r="AY106" s="204" t="s">
        <v>128</v>
      </c>
    </row>
    <row r="107" spans="1:65" s="2" customFormat="1" ht="30" customHeight="1">
      <c r="A107" s="36"/>
      <c r="B107" s="37"/>
      <c r="C107" s="175" t="s">
        <v>135</v>
      </c>
      <c r="D107" s="175" t="s">
        <v>130</v>
      </c>
      <c r="E107" s="176" t="s">
        <v>486</v>
      </c>
      <c r="F107" s="177" t="s">
        <v>487</v>
      </c>
      <c r="G107" s="178" t="s">
        <v>143</v>
      </c>
      <c r="H107" s="179">
        <v>260</v>
      </c>
      <c r="I107" s="180"/>
      <c r="J107" s="181">
        <f>ROUND(I107*H107,2)</f>
        <v>0</v>
      </c>
      <c r="K107" s="177" t="s">
        <v>134</v>
      </c>
      <c r="L107" s="41"/>
      <c r="M107" s="182" t="s">
        <v>31</v>
      </c>
      <c r="N107" s="183" t="s">
        <v>48</v>
      </c>
      <c r="O107" s="66"/>
      <c r="P107" s="184">
        <f>O107*H107</f>
        <v>0</v>
      </c>
      <c r="Q107" s="184">
        <v>3.1E-4</v>
      </c>
      <c r="R107" s="184">
        <f>Q107*H107</f>
        <v>8.0600000000000005E-2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135</v>
      </c>
      <c r="AT107" s="186" t="s">
        <v>130</v>
      </c>
      <c r="AU107" s="186" t="s">
        <v>87</v>
      </c>
      <c r="AY107" s="19" t="s">
        <v>128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85</v>
      </c>
      <c r="BK107" s="187">
        <f>ROUND(I107*H107,2)</f>
        <v>0</v>
      </c>
      <c r="BL107" s="19" t="s">
        <v>135</v>
      </c>
      <c r="BM107" s="186" t="s">
        <v>488</v>
      </c>
    </row>
    <row r="108" spans="1:65" s="2" customFormat="1" ht="10.199999999999999">
      <c r="A108" s="36"/>
      <c r="B108" s="37"/>
      <c r="C108" s="38"/>
      <c r="D108" s="188" t="s">
        <v>137</v>
      </c>
      <c r="E108" s="38"/>
      <c r="F108" s="189" t="s">
        <v>489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137</v>
      </c>
      <c r="AU108" s="19" t="s">
        <v>87</v>
      </c>
    </row>
    <row r="109" spans="1:65" s="13" customFormat="1" ht="10.199999999999999">
      <c r="B109" s="193"/>
      <c r="C109" s="194"/>
      <c r="D109" s="195" t="s">
        <v>139</v>
      </c>
      <c r="E109" s="196" t="s">
        <v>31</v>
      </c>
      <c r="F109" s="197" t="s">
        <v>490</v>
      </c>
      <c r="G109" s="194"/>
      <c r="H109" s="198">
        <v>260</v>
      </c>
      <c r="I109" s="199"/>
      <c r="J109" s="194"/>
      <c r="K109" s="194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139</v>
      </c>
      <c r="AU109" s="204" t="s">
        <v>87</v>
      </c>
      <c r="AV109" s="13" t="s">
        <v>87</v>
      </c>
      <c r="AW109" s="13" t="s">
        <v>37</v>
      </c>
      <c r="AX109" s="13" t="s">
        <v>85</v>
      </c>
      <c r="AY109" s="204" t="s">
        <v>128</v>
      </c>
    </row>
    <row r="110" spans="1:65" s="12" customFormat="1" ht="22.8" customHeight="1">
      <c r="B110" s="159"/>
      <c r="C110" s="160"/>
      <c r="D110" s="161" t="s">
        <v>76</v>
      </c>
      <c r="E110" s="173" t="s">
        <v>384</v>
      </c>
      <c r="F110" s="173" t="s">
        <v>385</v>
      </c>
      <c r="G110" s="160"/>
      <c r="H110" s="160"/>
      <c r="I110" s="163"/>
      <c r="J110" s="174">
        <f>BK110</f>
        <v>0</v>
      </c>
      <c r="K110" s="160"/>
      <c r="L110" s="165"/>
      <c r="M110" s="166"/>
      <c r="N110" s="167"/>
      <c r="O110" s="167"/>
      <c r="P110" s="168">
        <f>SUM(P111:P118)</f>
        <v>0</v>
      </c>
      <c r="Q110" s="167"/>
      <c r="R110" s="168">
        <f>SUM(R111:R118)</f>
        <v>0</v>
      </c>
      <c r="S110" s="167"/>
      <c r="T110" s="169">
        <f>SUM(T111:T118)</f>
        <v>0</v>
      </c>
      <c r="AR110" s="170" t="s">
        <v>85</v>
      </c>
      <c r="AT110" s="171" t="s">
        <v>76</v>
      </c>
      <c r="AU110" s="171" t="s">
        <v>85</v>
      </c>
      <c r="AY110" s="170" t="s">
        <v>128</v>
      </c>
      <c r="BK110" s="172">
        <f>SUM(BK111:BK118)</f>
        <v>0</v>
      </c>
    </row>
    <row r="111" spans="1:65" s="2" customFormat="1" ht="30" customHeight="1">
      <c r="A111" s="36"/>
      <c r="B111" s="37"/>
      <c r="C111" s="175" t="s">
        <v>164</v>
      </c>
      <c r="D111" s="175" t="s">
        <v>130</v>
      </c>
      <c r="E111" s="176" t="s">
        <v>491</v>
      </c>
      <c r="F111" s="177" t="s">
        <v>492</v>
      </c>
      <c r="G111" s="178" t="s">
        <v>173</v>
      </c>
      <c r="H111" s="179">
        <v>29.899000000000001</v>
      </c>
      <c r="I111" s="180"/>
      <c r="J111" s="181">
        <f>ROUND(I111*H111,2)</f>
        <v>0</v>
      </c>
      <c r="K111" s="177" t="s">
        <v>134</v>
      </c>
      <c r="L111" s="41"/>
      <c r="M111" s="182" t="s">
        <v>31</v>
      </c>
      <c r="N111" s="183" t="s">
        <v>48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135</v>
      </c>
      <c r="AT111" s="186" t="s">
        <v>130</v>
      </c>
      <c r="AU111" s="186" t="s">
        <v>87</v>
      </c>
      <c r="AY111" s="19" t="s">
        <v>128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85</v>
      </c>
      <c r="BK111" s="187">
        <f>ROUND(I111*H111,2)</f>
        <v>0</v>
      </c>
      <c r="BL111" s="19" t="s">
        <v>135</v>
      </c>
      <c r="BM111" s="186" t="s">
        <v>493</v>
      </c>
    </row>
    <row r="112" spans="1:65" s="2" customFormat="1" ht="10.199999999999999">
      <c r="A112" s="36"/>
      <c r="B112" s="37"/>
      <c r="C112" s="38"/>
      <c r="D112" s="188" t="s">
        <v>137</v>
      </c>
      <c r="E112" s="38"/>
      <c r="F112" s="189" t="s">
        <v>494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137</v>
      </c>
      <c r="AU112" s="19" t="s">
        <v>87</v>
      </c>
    </row>
    <row r="113" spans="1:65" s="2" customFormat="1" ht="40.200000000000003" customHeight="1">
      <c r="A113" s="36"/>
      <c r="B113" s="37"/>
      <c r="C113" s="175" t="s">
        <v>170</v>
      </c>
      <c r="D113" s="175" t="s">
        <v>130</v>
      </c>
      <c r="E113" s="176" t="s">
        <v>495</v>
      </c>
      <c r="F113" s="177" t="s">
        <v>496</v>
      </c>
      <c r="G113" s="178" t="s">
        <v>173</v>
      </c>
      <c r="H113" s="179">
        <v>996.64800000000002</v>
      </c>
      <c r="I113" s="180"/>
      <c r="J113" s="181">
        <f>ROUND(I113*H113,2)</f>
        <v>0</v>
      </c>
      <c r="K113" s="177" t="s">
        <v>134</v>
      </c>
      <c r="L113" s="41"/>
      <c r="M113" s="182" t="s">
        <v>31</v>
      </c>
      <c r="N113" s="183" t="s">
        <v>48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135</v>
      </c>
      <c r="AT113" s="186" t="s">
        <v>130</v>
      </c>
      <c r="AU113" s="186" t="s">
        <v>87</v>
      </c>
      <c r="AY113" s="19" t="s">
        <v>128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85</v>
      </c>
      <c r="BK113" s="187">
        <f>ROUND(I113*H113,2)</f>
        <v>0</v>
      </c>
      <c r="BL113" s="19" t="s">
        <v>135</v>
      </c>
      <c r="BM113" s="186" t="s">
        <v>497</v>
      </c>
    </row>
    <row r="114" spans="1:65" s="2" customFormat="1" ht="10.199999999999999">
      <c r="A114" s="36"/>
      <c r="B114" s="37"/>
      <c r="C114" s="38"/>
      <c r="D114" s="188" t="s">
        <v>137</v>
      </c>
      <c r="E114" s="38"/>
      <c r="F114" s="189" t="s">
        <v>498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137</v>
      </c>
      <c r="AU114" s="19" t="s">
        <v>87</v>
      </c>
    </row>
    <row r="115" spans="1:65" s="14" customFormat="1" ht="10.199999999999999">
      <c r="B115" s="205"/>
      <c r="C115" s="206"/>
      <c r="D115" s="195" t="s">
        <v>139</v>
      </c>
      <c r="E115" s="207" t="s">
        <v>31</v>
      </c>
      <c r="F115" s="208" t="s">
        <v>499</v>
      </c>
      <c r="G115" s="206"/>
      <c r="H115" s="207" t="s">
        <v>31</v>
      </c>
      <c r="I115" s="209"/>
      <c r="J115" s="206"/>
      <c r="K115" s="206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139</v>
      </c>
      <c r="AU115" s="214" t="s">
        <v>87</v>
      </c>
      <c r="AV115" s="14" t="s">
        <v>85</v>
      </c>
      <c r="AW115" s="14" t="s">
        <v>37</v>
      </c>
      <c r="AX115" s="14" t="s">
        <v>77</v>
      </c>
      <c r="AY115" s="214" t="s">
        <v>128</v>
      </c>
    </row>
    <row r="116" spans="1:65" s="13" customFormat="1" ht="10.199999999999999">
      <c r="B116" s="193"/>
      <c r="C116" s="194"/>
      <c r="D116" s="195" t="s">
        <v>139</v>
      </c>
      <c r="E116" s="196" t="s">
        <v>31</v>
      </c>
      <c r="F116" s="197" t="s">
        <v>500</v>
      </c>
      <c r="G116" s="194"/>
      <c r="H116" s="198">
        <v>996.64800000000002</v>
      </c>
      <c r="I116" s="199"/>
      <c r="J116" s="194"/>
      <c r="K116" s="194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139</v>
      </c>
      <c r="AU116" s="204" t="s">
        <v>87</v>
      </c>
      <c r="AV116" s="13" t="s">
        <v>87</v>
      </c>
      <c r="AW116" s="13" t="s">
        <v>37</v>
      </c>
      <c r="AX116" s="13" t="s">
        <v>85</v>
      </c>
      <c r="AY116" s="204" t="s">
        <v>128</v>
      </c>
    </row>
    <row r="117" spans="1:65" s="2" customFormat="1" ht="34.799999999999997" customHeight="1">
      <c r="A117" s="36"/>
      <c r="B117" s="37"/>
      <c r="C117" s="175" t="s">
        <v>176</v>
      </c>
      <c r="D117" s="175" t="s">
        <v>130</v>
      </c>
      <c r="E117" s="176" t="s">
        <v>501</v>
      </c>
      <c r="F117" s="177" t="s">
        <v>502</v>
      </c>
      <c r="G117" s="178" t="s">
        <v>173</v>
      </c>
      <c r="H117" s="179">
        <v>41.527000000000001</v>
      </c>
      <c r="I117" s="180"/>
      <c r="J117" s="181">
        <f>ROUND(I117*H117,2)</f>
        <v>0</v>
      </c>
      <c r="K117" s="177" t="s">
        <v>31</v>
      </c>
      <c r="L117" s="41"/>
      <c r="M117" s="182" t="s">
        <v>31</v>
      </c>
      <c r="N117" s="183" t="s">
        <v>48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135</v>
      </c>
      <c r="AT117" s="186" t="s">
        <v>130</v>
      </c>
      <c r="AU117" s="186" t="s">
        <v>87</v>
      </c>
      <c r="AY117" s="19" t="s">
        <v>128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85</v>
      </c>
      <c r="BK117" s="187">
        <f>ROUND(I117*H117,2)</f>
        <v>0</v>
      </c>
      <c r="BL117" s="19" t="s">
        <v>135</v>
      </c>
      <c r="BM117" s="186" t="s">
        <v>503</v>
      </c>
    </row>
    <row r="118" spans="1:65" s="13" customFormat="1" ht="10.199999999999999">
      <c r="B118" s="193"/>
      <c r="C118" s="194"/>
      <c r="D118" s="195" t="s">
        <v>139</v>
      </c>
      <c r="E118" s="196" t="s">
        <v>31</v>
      </c>
      <c r="F118" s="197" t="s">
        <v>504</v>
      </c>
      <c r="G118" s="194"/>
      <c r="H118" s="198">
        <v>41.527000000000001</v>
      </c>
      <c r="I118" s="199"/>
      <c r="J118" s="194"/>
      <c r="K118" s="194"/>
      <c r="L118" s="200"/>
      <c r="M118" s="201"/>
      <c r="N118" s="202"/>
      <c r="O118" s="202"/>
      <c r="P118" s="202"/>
      <c r="Q118" s="202"/>
      <c r="R118" s="202"/>
      <c r="S118" s="202"/>
      <c r="T118" s="203"/>
      <c r="AT118" s="204" t="s">
        <v>139</v>
      </c>
      <c r="AU118" s="204" t="s">
        <v>87</v>
      </c>
      <c r="AV118" s="13" t="s">
        <v>87</v>
      </c>
      <c r="AW118" s="13" t="s">
        <v>37</v>
      </c>
      <c r="AX118" s="13" t="s">
        <v>85</v>
      </c>
      <c r="AY118" s="204" t="s">
        <v>128</v>
      </c>
    </row>
    <row r="119" spans="1:65" s="12" customFormat="1" ht="22.8" customHeight="1">
      <c r="B119" s="159"/>
      <c r="C119" s="160"/>
      <c r="D119" s="161" t="s">
        <v>76</v>
      </c>
      <c r="E119" s="173" t="s">
        <v>417</v>
      </c>
      <c r="F119" s="173" t="s">
        <v>418</v>
      </c>
      <c r="G119" s="160"/>
      <c r="H119" s="160"/>
      <c r="I119" s="163"/>
      <c r="J119" s="174">
        <f>BK119</f>
        <v>0</v>
      </c>
      <c r="K119" s="160"/>
      <c r="L119" s="165"/>
      <c r="M119" s="166"/>
      <c r="N119" s="167"/>
      <c r="O119" s="167"/>
      <c r="P119" s="168">
        <f>SUM(P120:P121)</f>
        <v>0</v>
      </c>
      <c r="Q119" s="167"/>
      <c r="R119" s="168">
        <f>SUM(R120:R121)</f>
        <v>0</v>
      </c>
      <c r="S119" s="167"/>
      <c r="T119" s="169">
        <f>SUM(T120:T121)</f>
        <v>0</v>
      </c>
      <c r="AR119" s="170" t="s">
        <v>85</v>
      </c>
      <c r="AT119" s="171" t="s">
        <v>76</v>
      </c>
      <c r="AU119" s="171" t="s">
        <v>85</v>
      </c>
      <c r="AY119" s="170" t="s">
        <v>128</v>
      </c>
      <c r="BK119" s="172">
        <f>SUM(BK120:BK121)</f>
        <v>0</v>
      </c>
    </row>
    <row r="120" spans="1:65" s="2" customFormat="1" ht="22.2" customHeight="1">
      <c r="A120" s="36"/>
      <c r="B120" s="37"/>
      <c r="C120" s="175" t="s">
        <v>182</v>
      </c>
      <c r="D120" s="175" t="s">
        <v>130</v>
      </c>
      <c r="E120" s="176" t="s">
        <v>505</v>
      </c>
      <c r="F120" s="177" t="s">
        <v>506</v>
      </c>
      <c r="G120" s="178" t="s">
        <v>173</v>
      </c>
      <c r="H120" s="179">
        <v>41.906999999999996</v>
      </c>
      <c r="I120" s="180"/>
      <c r="J120" s="181">
        <f>ROUND(I120*H120,2)</f>
        <v>0</v>
      </c>
      <c r="K120" s="177" t="s">
        <v>134</v>
      </c>
      <c r="L120" s="41"/>
      <c r="M120" s="182" t="s">
        <v>31</v>
      </c>
      <c r="N120" s="183" t="s">
        <v>48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135</v>
      </c>
      <c r="AT120" s="186" t="s">
        <v>130</v>
      </c>
      <c r="AU120" s="186" t="s">
        <v>87</v>
      </c>
      <c r="AY120" s="19" t="s">
        <v>128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85</v>
      </c>
      <c r="BK120" s="187">
        <f>ROUND(I120*H120,2)</f>
        <v>0</v>
      </c>
      <c r="BL120" s="19" t="s">
        <v>135</v>
      </c>
      <c r="BM120" s="186" t="s">
        <v>507</v>
      </c>
    </row>
    <row r="121" spans="1:65" s="2" customFormat="1" ht="10.199999999999999">
      <c r="A121" s="36"/>
      <c r="B121" s="37"/>
      <c r="C121" s="38"/>
      <c r="D121" s="188" t="s">
        <v>137</v>
      </c>
      <c r="E121" s="38"/>
      <c r="F121" s="189" t="s">
        <v>508</v>
      </c>
      <c r="G121" s="38"/>
      <c r="H121" s="38"/>
      <c r="I121" s="190"/>
      <c r="J121" s="38"/>
      <c r="K121" s="38"/>
      <c r="L121" s="41"/>
      <c r="M121" s="251"/>
      <c r="N121" s="252"/>
      <c r="O121" s="253"/>
      <c r="P121" s="253"/>
      <c r="Q121" s="253"/>
      <c r="R121" s="253"/>
      <c r="S121" s="253"/>
      <c r="T121" s="254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137</v>
      </c>
      <c r="AU121" s="19" t="s">
        <v>87</v>
      </c>
    </row>
    <row r="122" spans="1:65" s="2" customFormat="1" ht="6.9" customHeight="1">
      <c r="A122" s="36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1"/>
      <c r="M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</sheetData>
  <sheetProtection algorithmName="SHA-512" hashValue="pKjfoab4afQ2kmLJ7B4HSZ055mOeFssi2pHy2WdZNzcLQUP0NObMWVeVQYq6tH0c6h8TCm55Nc2wsIbhnwpW+A==" saltValue="R4TJiVApIMMRbJ7rPmszxePJMiq9EF5tICRKbgI6HsHij+lw3EaPMmRlMeqw1GqWvbb5z/iyilglTnV+zbgwFA==" spinCount="100000" sheet="1" objects="1" scenarios="1" formatColumns="0" formatRows="0" autoFilter="0"/>
  <autoFilter ref="C83:K121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/>
    <hyperlink ref="F108" r:id="rId2"/>
    <hyperlink ref="F112" r:id="rId3"/>
    <hyperlink ref="F114" r:id="rId4"/>
    <hyperlink ref="F121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showGridLines="0" zoomScale="110" zoomScaleNormal="110" workbookViewId="0"/>
  </sheetViews>
  <sheetFormatPr defaultRowHeight="10.199999999999999"/>
  <cols>
    <col min="1" max="1" width="8.28515625" style="255" customWidth="1"/>
    <col min="2" max="2" width="1.7109375" style="255" customWidth="1"/>
    <col min="3" max="4" width="5" style="255" customWidth="1"/>
    <col min="5" max="5" width="11.7109375" style="255" customWidth="1"/>
    <col min="6" max="6" width="9.140625" style="255" customWidth="1"/>
    <col min="7" max="7" width="5" style="255" customWidth="1"/>
    <col min="8" max="8" width="77.85546875" style="255" customWidth="1"/>
    <col min="9" max="10" width="20" style="255" customWidth="1"/>
    <col min="11" max="11" width="1.710937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87" t="s">
        <v>509</v>
      </c>
      <c r="D3" s="387"/>
      <c r="E3" s="387"/>
      <c r="F3" s="387"/>
      <c r="G3" s="387"/>
      <c r="H3" s="387"/>
      <c r="I3" s="387"/>
      <c r="J3" s="387"/>
      <c r="K3" s="260"/>
    </row>
    <row r="4" spans="2:11" s="1" customFormat="1" ht="25.5" customHeight="1">
      <c r="B4" s="261"/>
      <c r="C4" s="392" t="s">
        <v>510</v>
      </c>
      <c r="D4" s="392"/>
      <c r="E4" s="392"/>
      <c r="F4" s="392"/>
      <c r="G4" s="392"/>
      <c r="H4" s="392"/>
      <c r="I4" s="392"/>
      <c r="J4" s="392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91" t="s">
        <v>511</v>
      </c>
      <c r="D6" s="391"/>
      <c r="E6" s="391"/>
      <c r="F6" s="391"/>
      <c r="G6" s="391"/>
      <c r="H6" s="391"/>
      <c r="I6" s="391"/>
      <c r="J6" s="391"/>
      <c r="K6" s="262"/>
    </row>
    <row r="7" spans="2:11" s="1" customFormat="1" ht="15" customHeight="1">
      <c r="B7" s="265"/>
      <c r="C7" s="391" t="s">
        <v>512</v>
      </c>
      <c r="D7" s="391"/>
      <c r="E7" s="391"/>
      <c r="F7" s="391"/>
      <c r="G7" s="391"/>
      <c r="H7" s="391"/>
      <c r="I7" s="391"/>
      <c r="J7" s="391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91" t="s">
        <v>513</v>
      </c>
      <c r="D9" s="391"/>
      <c r="E9" s="391"/>
      <c r="F9" s="391"/>
      <c r="G9" s="391"/>
      <c r="H9" s="391"/>
      <c r="I9" s="391"/>
      <c r="J9" s="391"/>
      <c r="K9" s="262"/>
    </row>
    <row r="10" spans="2:11" s="1" customFormat="1" ht="15" customHeight="1">
      <c r="B10" s="265"/>
      <c r="C10" s="264"/>
      <c r="D10" s="391" t="s">
        <v>514</v>
      </c>
      <c r="E10" s="391"/>
      <c r="F10" s="391"/>
      <c r="G10" s="391"/>
      <c r="H10" s="391"/>
      <c r="I10" s="391"/>
      <c r="J10" s="391"/>
      <c r="K10" s="262"/>
    </row>
    <row r="11" spans="2:11" s="1" customFormat="1" ht="15" customHeight="1">
      <c r="B11" s="265"/>
      <c r="C11" s="266"/>
      <c r="D11" s="391" t="s">
        <v>515</v>
      </c>
      <c r="E11" s="391"/>
      <c r="F11" s="391"/>
      <c r="G11" s="391"/>
      <c r="H11" s="391"/>
      <c r="I11" s="391"/>
      <c r="J11" s="391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516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91" t="s">
        <v>517</v>
      </c>
      <c r="E15" s="391"/>
      <c r="F15" s="391"/>
      <c r="G15" s="391"/>
      <c r="H15" s="391"/>
      <c r="I15" s="391"/>
      <c r="J15" s="391"/>
      <c r="K15" s="262"/>
    </row>
    <row r="16" spans="2:11" s="1" customFormat="1" ht="15" customHeight="1">
      <c r="B16" s="265"/>
      <c r="C16" s="266"/>
      <c r="D16" s="391" t="s">
        <v>518</v>
      </c>
      <c r="E16" s="391"/>
      <c r="F16" s="391"/>
      <c r="G16" s="391"/>
      <c r="H16" s="391"/>
      <c r="I16" s="391"/>
      <c r="J16" s="391"/>
      <c r="K16" s="262"/>
    </row>
    <row r="17" spans="2:11" s="1" customFormat="1" ht="15" customHeight="1">
      <c r="B17" s="265"/>
      <c r="C17" s="266"/>
      <c r="D17" s="391" t="s">
        <v>519</v>
      </c>
      <c r="E17" s="391"/>
      <c r="F17" s="391"/>
      <c r="G17" s="391"/>
      <c r="H17" s="391"/>
      <c r="I17" s="391"/>
      <c r="J17" s="391"/>
      <c r="K17" s="262"/>
    </row>
    <row r="18" spans="2:11" s="1" customFormat="1" ht="15" customHeight="1">
      <c r="B18" s="265"/>
      <c r="C18" s="266"/>
      <c r="D18" s="266"/>
      <c r="E18" s="268" t="s">
        <v>520</v>
      </c>
      <c r="F18" s="391" t="s">
        <v>521</v>
      </c>
      <c r="G18" s="391"/>
      <c r="H18" s="391"/>
      <c r="I18" s="391"/>
      <c r="J18" s="391"/>
      <c r="K18" s="262"/>
    </row>
    <row r="19" spans="2:11" s="1" customFormat="1" ht="15" customHeight="1">
      <c r="B19" s="265"/>
      <c r="C19" s="266"/>
      <c r="D19" s="266"/>
      <c r="E19" s="268" t="s">
        <v>84</v>
      </c>
      <c r="F19" s="391" t="s">
        <v>522</v>
      </c>
      <c r="G19" s="391"/>
      <c r="H19" s="391"/>
      <c r="I19" s="391"/>
      <c r="J19" s="391"/>
      <c r="K19" s="262"/>
    </row>
    <row r="20" spans="2:11" s="1" customFormat="1" ht="15" customHeight="1">
      <c r="B20" s="265"/>
      <c r="C20" s="266"/>
      <c r="D20" s="266"/>
      <c r="E20" s="268" t="s">
        <v>523</v>
      </c>
      <c r="F20" s="391" t="s">
        <v>524</v>
      </c>
      <c r="G20" s="391"/>
      <c r="H20" s="391"/>
      <c r="I20" s="391"/>
      <c r="J20" s="391"/>
      <c r="K20" s="262"/>
    </row>
    <row r="21" spans="2:11" s="1" customFormat="1" ht="15" customHeight="1">
      <c r="B21" s="265"/>
      <c r="C21" s="266"/>
      <c r="D21" s="266"/>
      <c r="E21" s="268" t="s">
        <v>525</v>
      </c>
      <c r="F21" s="391" t="s">
        <v>526</v>
      </c>
      <c r="G21" s="391"/>
      <c r="H21" s="391"/>
      <c r="I21" s="391"/>
      <c r="J21" s="391"/>
      <c r="K21" s="262"/>
    </row>
    <row r="22" spans="2:11" s="1" customFormat="1" ht="15" customHeight="1">
      <c r="B22" s="265"/>
      <c r="C22" s="266"/>
      <c r="D22" s="266"/>
      <c r="E22" s="268" t="s">
        <v>527</v>
      </c>
      <c r="F22" s="391" t="s">
        <v>528</v>
      </c>
      <c r="G22" s="391"/>
      <c r="H22" s="391"/>
      <c r="I22" s="391"/>
      <c r="J22" s="391"/>
      <c r="K22" s="262"/>
    </row>
    <row r="23" spans="2:11" s="1" customFormat="1" ht="15" customHeight="1">
      <c r="B23" s="265"/>
      <c r="C23" s="266"/>
      <c r="D23" s="266"/>
      <c r="E23" s="268" t="s">
        <v>529</v>
      </c>
      <c r="F23" s="391" t="s">
        <v>530</v>
      </c>
      <c r="G23" s="391"/>
      <c r="H23" s="391"/>
      <c r="I23" s="391"/>
      <c r="J23" s="391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91" t="s">
        <v>531</v>
      </c>
      <c r="D25" s="391"/>
      <c r="E25" s="391"/>
      <c r="F25" s="391"/>
      <c r="G25" s="391"/>
      <c r="H25" s="391"/>
      <c r="I25" s="391"/>
      <c r="J25" s="391"/>
      <c r="K25" s="262"/>
    </row>
    <row r="26" spans="2:11" s="1" customFormat="1" ht="15" customHeight="1">
      <c r="B26" s="265"/>
      <c r="C26" s="391" t="s">
        <v>532</v>
      </c>
      <c r="D26" s="391"/>
      <c r="E26" s="391"/>
      <c r="F26" s="391"/>
      <c r="G26" s="391"/>
      <c r="H26" s="391"/>
      <c r="I26" s="391"/>
      <c r="J26" s="391"/>
      <c r="K26" s="262"/>
    </row>
    <row r="27" spans="2:11" s="1" customFormat="1" ht="15" customHeight="1">
      <c r="B27" s="265"/>
      <c r="C27" s="264"/>
      <c r="D27" s="391" t="s">
        <v>533</v>
      </c>
      <c r="E27" s="391"/>
      <c r="F27" s="391"/>
      <c r="G27" s="391"/>
      <c r="H27" s="391"/>
      <c r="I27" s="391"/>
      <c r="J27" s="391"/>
      <c r="K27" s="262"/>
    </row>
    <row r="28" spans="2:11" s="1" customFormat="1" ht="15" customHeight="1">
      <c r="B28" s="265"/>
      <c r="C28" s="266"/>
      <c r="D28" s="391" t="s">
        <v>534</v>
      </c>
      <c r="E28" s="391"/>
      <c r="F28" s="391"/>
      <c r="G28" s="391"/>
      <c r="H28" s="391"/>
      <c r="I28" s="391"/>
      <c r="J28" s="391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91" t="s">
        <v>535</v>
      </c>
      <c r="E30" s="391"/>
      <c r="F30" s="391"/>
      <c r="G30" s="391"/>
      <c r="H30" s="391"/>
      <c r="I30" s="391"/>
      <c r="J30" s="391"/>
      <c r="K30" s="262"/>
    </row>
    <row r="31" spans="2:11" s="1" customFormat="1" ht="15" customHeight="1">
      <c r="B31" s="265"/>
      <c r="C31" s="266"/>
      <c r="D31" s="391" t="s">
        <v>536</v>
      </c>
      <c r="E31" s="391"/>
      <c r="F31" s="391"/>
      <c r="G31" s="391"/>
      <c r="H31" s="391"/>
      <c r="I31" s="391"/>
      <c r="J31" s="391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91" t="s">
        <v>537</v>
      </c>
      <c r="E33" s="391"/>
      <c r="F33" s="391"/>
      <c r="G33" s="391"/>
      <c r="H33" s="391"/>
      <c r="I33" s="391"/>
      <c r="J33" s="391"/>
      <c r="K33" s="262"/>
    </row>
    <row r="34" spans="2:11" s="1" customFormat="1" ht="15" customHeight="1">
      <c r="B34" s="265"/>
      <c r="C34" s="266"/>
      <c r="D34" s="391" t="s">
        <v>538</v>
      </c>
      <c r="E34" s="391"/>
      <c r="F34" s="391"/>
      <c r="G34" s="391"/>
      <c r="H34" s="391"/>
      <c r="I34" s="391"/>
      <c r="J34" s="391"/>
      <c r="K34" s="262"/>
    </row>
    <row r="35" spans="2:11" s="1" customFormat="1" ht="15" customHeight="1">
      <c r="B35" s="265"/>
      <c r="C35" s="266"/>
      <c r="D35" s="391" t="s">
        <v>539</v>
      </c>
      <c r="E35" s="391"/>
      <c r="F35" s="391"/>
      <c r="G35" s="391"/>
      <c r="H35" s="391"/>
      <c r="I35" s="391"/>
      <c r="J35" s="391"/>
      <c r="K35" s="262"/>
    </row>
    <row r="36" spans="2:11" s="1" customFormat="1" ht="15" customHeight="1">
      <c r="B36" s="265"/>
      <c r="C36" s="266"/>
      <c r="D36" s="264"/>
      <c r="E36" s="267" t="s">
        <v>114</v>
      </c>
      <c r="F36" s="264"/>
      <c r="G36" s="391" t="s">
        <v>540</v>
      </c>
      <c r="H36" s="391"/>
      <c r="I36" s="391"/>
      <c r="J36" s="391"/>
      <c r="K36" s="262"/>
    </row>
    <row r="37" spans="2:11" s="1" customFormat="1" ht="30.75" customHeight="1">
      <c r="B37" s="265"/>
      <c r="C37" s="266"/>
      <c r="D37" s="264"/>
      <c r="E37" s="267" t="s">
        <v>541</v>
      </c>
      <c r="F37" s="264"/>
      <c r="G37" s="391" t="s">
        <v>542</v>
      </c>
      <c r="H37" s="391"/>
      <c r="I37" s="391"/>
      <c r="J37" s="391"/>
      <c r="K37" s="262"/>
    </row>
    <row r="38" spans="2:11" s="1" customFormat="1" ht="15" customHeight="1">
      <c r="B38" s="265"/>
      <c r="C38" s="266"/>
      <c r="D38" s="264"/>
      <c r="E38" s="267" t="s">
        <v>58</v>
      </c>
      <c r="F38" s="264"/>
      <c r="G38" s="391" t="s">
        <v>543</v>
      </c>
      <c r="H38" s="391"/>
      <c r="I38" s="391"/>
      <c r="J38" s="391"/>
      <c r="K38" s="262"/>
    </row>
    <row r="39" spans="2:11" s="1" customFormat="1" ht="15" customHeight="1">
      <c r="B39" s="265"/>
      <c r="C39" s="266"/>
      <c r="D39" s="264"/>
      <c r="E39" s="267" t="s">
        <v>59</v>
      </c>
      <c r="F39" s="264"/>
      <c r="G39" s="391" t="s">
        <v>544</v>
      </c>
      <c r="H39" s="391"/>
      <c r="I39" s="391"/>
      <c r="J39" s="391"/>
      <c r="K39" s="262"/>
    </row>
    <row r="40" spans="2:11" s="1" customFormat="1" ht="15" customHeight="1">
      <c r="B40" s="265"/>
      <c r="C40" s="266"/>
      <c r="D40" s="264"/>
      <c r="E40" s="267" t="s">
        <v>115</v>
      </c>
      <c r="F40" s="264"/>
      <c r="G40" s="391" t="s">
        <v>545</v>
      </c>
      <c r="H40" s="391"/>
      <c r="I40" s="391"/>
      <c r="J40" s="391"/>
      <c r="K40" s="262"/>
    </row>
    <row r="41" spans="2:11" s="1" customFormat="1" ht="15" customHeight="1">
      <c r="B41" s="265"/>
      <c r="C41" s="266"/>
      <c r="D41" s="264"/>
      <c r="E41" s="267" t="s">
        <v>116</v>
      </c>
      <c r="F41" s="264"/>
      <c r="G41" s="391" t="s">
        <v>546</v>
      </c>
      <c r="H41" s="391"/>
      <c r="I41" s="391"/>
      <c r="J41" s="391"/>
      <c r="K41" s="262"/>
    </row>
    <row r="42" spans="2:11" s="1" customFormat="1" ht="15" customHeight="1">
      <c r="B42" s="265"/>
      <c r="C42" s="266"/>
      <c r="D42" s="264"/>
      <c r="E42" s="267" t="s">
        <v>547</v>
      </c>
      <c r="F42" s="264"/>
      <c r="G42" s="391" t="s">
        <v>548</v>
      </c>
      <c r="H42" s="391"/>
      <c r="I42" s="391"/>
      <c r="J42" s="391"/>
      <c r="K42" s="262"/>
    </row>
    <row r="43" spans="2:11" s="1" customFormat="1" ht="15" customHeight="1">
      <c r="B43" s="265"/>
      <c r="C43" s="266"/>
      <c r="D43" s="264"/>
      <c r="E43" s="267"/>
      <c r="F43" s="264"/>
      <c r="G43" s="391" t="s">
        <v>549</v>
      </c>
      <c r="H43" s="391"/>
      <c r="I43" s="391"/>
      <c r="J43" s="391"/>
      <c r="K43" s="262"/>
    </row>
    <row r="44" spans="2:11" s="1" customFormat="1" ht="15" customHeight="1">
      <c r="B44" s="265"/>
      <c r="C44" s="266"/>
      <c r="D44" s="264"/>
      <c r="E44" s="267" t="s">
        <v>550</v>
      </c>
      <c r="F44" s="264"/>
      <c r="G44" s="391" t="s">
        <v>551</v>
      </c>
      <c r="H44" s="391"/>
      <c r="I44" s="391"/>
      <c r="J44" s="391"/>
      <c r="K44" s="262"/>
    </row>
    <row r="45" spans="2:11" s="1" customFormat="1" ht="15" customHeight="1">
      <c r="B45" s="265"/>
      <c r="C45" s="266"/>
      <c r="D45" s="264"/>
      <c r="E45" s="267" t="s">
        <v>118</v>
      </c>
      <c r="F45" s="264"/>
      <c r="G45" s="391" t="s">
        <v>552</v>
      </c>
      <c r="H45" s="391"/>
      <c r="I45" s="391"/>
      <c r="J45" s="391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91" t="s">
        <v>553</v>
      </c>
      <c r="E47" s="391"/>
      <c r="F47" s="391"/>
      <c r="G47" s="391"/>
      <c r="H47" s="391"/>
      <c r="I47" s="391"/>
      <c r="J47" s="391"/>
      <c r="K47" s="262"/>
    </row>
    <row r="48" spans="2:11" s="1" customFormat="1" ht="15" customHeight="1">
      <c r="B48" s="265"/>
      <c r="C48" s="266"/>
      <c r="D48" s="266"/>
      <c r="E48" s="391" t="s">
        <v>554</v>
      </c>
      <c r="F48" s="391"/>
      <c r="G48" s="391"/>
      <c r="H48" s="391"/>
      <c r="I48" s="391"/>
      <c r="J48" s="391"/>
      <c r="K48" s="262"/>
    </row>
    <row r="49" spans="2:11" s="1" customFormat="1" ht="15" customHeight="1">
      <c r="B49" s="265"/>
      <c r="C49" s="266"/>
      <c r="D49" s="266"/>
      <c r="E49" s="391" t="s">
        <v>555</v>
      </c>
      <c r="F49" s="391"/>
      <c r="G49" s="391"/>
      <c r="H49" s="391"/>
      <c r="I49" s="391"/>
      <c r="J49" s="391"/>
      <c r="K49" s="262"/>
    </row>
    <row r="50" spans="2:11" s="1" customFormat="1" ht="15" customHeight="1">
      <c r="B50" s="265"/>
      <c r="C50" s="266"/>
      <c r="D50" s="266"/>
      <c r="E50" s="391" t="s">
        <v>556</v>
      </c>
      <c r="F50" s="391"/>
      <c r="G50" s="391"/>
      <c r="H50" s="391"/>
      <c r="I50" s="391"/>
      <c r="J50" s="391"/>
      <c r="K50" s="262"/>
    </row>
    <row r="51" spans="2:11" s="1" customFormat="1" ht="15" customHeight="1">
      <c r="B51" s="265"/>
      <c r="C51" s="266"/>
      <c r="D51" s="391" t="s">
        <v>557</v>
      </c>
      <c r="E51" s="391"/>
      <c r="F51" s="391"/>
      <c r="G51" s="391"/>
      <c r="H51" s="391"/>
      <c r="I51" s="391"/>
      <c r="J51" s="391"/>
      <c r="K51" s="262"/>
    </row>
    <row r="52" spans="2:11" s="1" customFormat="1" ht="25.5" customHeight="1">
      <c r="B52" s="261"/>
      <c r="C52" s="392" t="s">
        <v>558</v>
      </c>
      <c r="D52" s="392"/>
      <c r="E52" s="392"/>
      <c r="F52" s="392"/>
      <c r="G52" s="392"/>
      <c r="H52" s="392"/>
      <c r="I52" s="392"/>
      <c r="J52" s="392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91" t="s">
        <v>559</v>
      </c>
      <c r="D54" s="391"/>
      <c r="E54" s="391"/>
      <c r="F54" s="391"/>
      <c r="G54" s="391"/>
      <c r="H54" s="391"/>
      <c r="I54" s="391"/>
      <c r="J54" s="391"/>
      <c r="K54" s="262"/>
    </row>
    <row r="55" spans="2:11" s="1" customFormat="1" ht="15" customHeight="1">
      <c r="B55" s="261"/>
      <c r="C55" s="391" t="s">
        <v>560</v>
      </c>
      <c r="D55" s="391"/>
      <c r="E55" s="391"/>
      <c r="F55" s="391"/>
      <c r="G55" s="391"/>
      <c r="H55" s="391"/>
      <c r="I55" s="391"/>
      <c r="J55" s="391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91" t="s">
        <v>561</v>
      </c>
      <c r="D57" s="391"/>
      <c r="E57" s="391"/>
      <c r="F57" s="391"/>
      <c r="G57" s="391"/>
      <c r="H57" s="391"/>
      <c r="I57" s="391"/>
      <c r="J57" s="391"/>
      <c r="K57" s="262"/>
    </row>
    <row r="58" spans="2:11" s="1" customFormat="1" ht="15" customHeight="1">
      <c r="B58" s="261"/>
      <c r="C58" s="266"/>
      <c r="D58" s="391" t="s">
        <v>562</v>
      </c>
      <c r="E58" s="391"/>
      <c r="F58" s="391"/>
      <c r="G58" s="391"/>
      <c r="H58" s="391"/>
      <c r="I58" s="391"/>
      <c r="J58" s="391"/>
      <c r="K58" s="262"/>
    </row>
    <row r="59" spans="2:11" s="1" customFormat="1" ht="15" customHeight="1">
      <c r="B59" s="261"/>
      <c r="C59" s="266"/>
      <c r="D59" s="391" t="s">
        <v>563</v>
      </c>
      <c r="E59" s="391"/>
      <c r="F59" s="391"/>
      <c r="G59" s="391"/>
      <c r="H59" s="391"/>
      <c r="I59" s="391"/>
      <c r="J59" s="391"/>
      <c r="K59" s="262"/>
    </row>
    <row r="60" spans="2:11" s="1" customFormat="1" ht="15" customHeight="1">
      <c r="B60" s="261"/>
      <c r="C60" s="266"/>
      <c r="D60" s="391" t="s">
        <v>564</v>
      </c>
      <c r="E60" s="391"/>
      <c r="F60" s="391"/>
      <c r="G60" s="391"/>
      <c r="H60" s="391"/>
      <c r="I60" s="391"/>
      <c r="J60" s="391"/>
      <c r="K60" s="262"/>
    </row>
    <row r="61" spans="2:11" s="1" customFormat="1" ht="15" customHeight="1">
      <c r="B61" s="261"/>
      <c r="C61" s="266"/>
      <c r="D61" s="391" t="s">
        <v>565</v>
      </c>
      <c r="E61" s="391"/>
      <c r="F61" s="391"/>
      <c r="G61" s="391"/>
      <c r="H61" s="391"/>
      <c r="I61" s="391"/>
      <c r="J61" s="391"/>
      <c r="K61" s="262"/>
    </row>
    <row r="62" spans="2:11" s="1" customFormat="1" ht="15" customHeight="1">
      <c r="B62" s="261"/>
      <c r="C62" s="266"/>
      <c r="D62" s="393" t="s">
        <v>566</v>
      </c>
      <c r="E62" s="393"/>
      <c r="F62" s="393"/>
      <c r="G62" s="393"/>
      <c r="H62" s="393"/>
      <c r="I62" s="393"/>
      <c r="J62" s="393"/>
      <c r="K62" s="262"/>
    </row>
    <row r="63" spans="2:11" s="1" customFormat="1" ht="15" customHeight="1">
      <c r="B63" s="261"/>
      <c r="C63" s="266"/>
      <c r="D63" s="391" t="s">
        <v>567</v>
      </c>
      <c r="E63" s="391"/>
      <c r="F63" s="391"/>
      <c r="G63" s="391"/>
      <c r="H63" s="391"/>
      <c r="I63" s="391"/>
      <c r="J63" s="391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91" t="s">
        <v>568</v>
      </c>
      <c r="E65" s="391"/>
      <c r="F65" s="391"/>
      <c r="G65" s="391"/>
      <c r="H65" s="391"/>
      <c r="I65" s="391"/>
      <c r="J65" s="391"/>
      <c r="K65" s="262"/>
    </row>
    <row r="66" spans="2:11" s="1" customFormat="1" ht="15" customHeight="1">
      <c r="B66" s="261"/>
      <c r="C66" s="266"/>
      <c r="D66" s="393" t="s">
        <v>569</v>
      </c>
      <c r="E66" s="393"/>
      <c r="F66" s="393"/>
      <c r="G66" s="393"/>
      <c r="H66" s="393"/>
      <c r="I66" s="393"/>
      <c r="J66" s="393"/>
      <c r="K66" s="262"/>
    </row>
    <row r="67" spans="2:11" s="1" customFormat="1" ht="15" customHeight="1">
      <c r="B67" s="261"/>
      <c r="C67" s="266"/>
      <c r="D67" s="391" t="s">
        <v>570</v>
      </c>
      <c r="E67" s="391"/>
      <c r="F67" s="391"/>
      <c r="G67" s="391"/>
      <c r="H67" s="391"/>
      <c r="I67" s="391"/>
      <c r="J67" s="391"/>
      <c r="K67" s="262"/>
    </row>
    <row r="68" spans="2:11" s="1" customFormat="1" ht="15" customHeight="1">
      <c r="B68" s="261"/>
      <c r="C68" s="266"/>
      <c r="D68" s="391" t="s">
        <v>571</v>
      </c>
      <c r="E68" s="391"/>
      <c r="F68" s="391"/>
      <c r="G68" s="391"/>
      <c r="H68" s="391"/>
      <c r="I68" s="391"/>
      <c r="J68" s="391"/>
      <c r="K68" s="262"/>
    </row>
    <row r="69" spans="2:11" s="1" customFormat="1" ht="15" customHeight="1">
      <c r="B69" s="261"/>
      <c r="C69" s="266"/>
      <c r="D69" s="391" t="s">
        <v>572</v>
      </c>
      <c r="E69" s="391"/>
      <c r="F69" s="391"/>
      <c r="G69" s="391"/>
      <c r="H69" s="391"/>
      <c r="I69" s="391"/>
      <c r="J69" s="391"/>
      <c r="K69" s="262"/>
    </row>
    <row r="70" spans="2:11" s="1" customFormat="1" ht="15" customHeight="1">
      <c r="B70" s="261"/>
      <c r="C70" s="266"/>
      <c r="D70" s="391" t="s">
        <v>573</v>
      </c>
      <c r="E70" s="391"/>
      <c r="F70" s="391"/>
      <c r="G70" s="391"/>
      <c r="H70" s="391"/>
      <c r="I70" s="391"/>
      <c r="J70" s="391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86" t="s">
        <v>574</v>
      </c>
      <c r="D75" s="386"/>
      <c r="E75" s="386"/>
      <c r="F75" s="386"/>
      <c r="G75" s="386"/>
      <c r="H75" s="386"/>
      <c r="I75" s="386"/>
      <c r="J75" s="386"/>
      <c r="K75" s="279"/>
    </row>
    <row r="76" spans="2:11" s="1" customFormat="1" ht="17.25" customHeight="1">
      <c r="B76" s="278"/>
      <c r="C76" s="280" t="s">
        <v>575</v>
      </c>
      <c r="D76" s="280"/>
      <c r="E76" s="280"/>
      <c r="F76" s="280" t="s">
        <v>576</v>
      </c>
      <c r="G76" s="281"/>
      <c r="H76" s="280" t="s">
        <v>59</v>
      </c>
      <c r="I76" s="280" t="s">
        <v>62</v>
      </c>
      <c r="J76" s="280" t="s">
        <v>577</v>
      </c>
      <c r="K76" s="279"/>
    </row>
    <row r="77" spans="2:11" s="1" customFormat="1" ht="17.25" customHeight="1">
      <c r="B77" s="278"/>
      <c r="C77" s="282" t="s">
        <v>578</v>
      </c>
      <c r="D77" s="282"/>
      <c r="E77" s="282"/>
      <c r="F77" s="283" t="s">
        <v>579</v>
      </c>
      <c r="G77" s="284"/>
      <c r="H77" s="282"/>
      <c r="I77" s="282"/>
      <c r="J77" s="282" t="s">
        <v>580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58</v>
      </c>
      <c r="D79" s="287"/>
      <c r="E79" s="287"/>
      <c r="F79" s="288" t="s">
        <v>581</v>
      </c>
      <c r="G79" s="289"/>
      <c r="H79" s="267" t="s">
        <v>582</v>
      </c>
      <c r="I79" s="267" t="s">
        <v>583</v>
      </c>
      <c r="J79" s="267">
        <v>20</v>
      </c>
      <c r="K79" s="279"/>
    </row>
    <row r="80" spans="2:11" s="1" customFormat="1" ht="15" customHeight="1">
      <c r="B80" s="278"/>
      <c r="C80" s="267" t="s">
        <v>584</v>
      </c>
      <c r="D80" s="267"/>
      <c r="E80" s="267"/>
      <c r="F80" s="288" t="s">
        <v>581</v>
      </c>
      <c r="G80" s="289"/>
      <c r="H80" s="267" t="s">
        <v>585</v>
      </c>
      <c r="I80" s="267" t="s">
        <v>583</v>
      </c>
      <c r="J80" s="267">
        <v>120</v>
      </c>
      <c r="K80" s="279"/>
    </row>
    <row r="81" spans="2:11" s="1" customFormat="1" ht="15" customHeight="1">
      <c r="B81" s="290"/>
      <c r="C81" s="267" t="s">
        <v>586</v>
      </c>
      <c r="D81" s="267"/>
      <c r="E81" s="267"/>
      <c r="F81" s="288" t="s">
        <v>587</v>
      </c>
      <c r="G81" s="289"/>
      <c r="H81" s="267" t="s">
        <v>588</v>
      </c>
      <c r="I81" s="267" t="s">
        <v>583</v>
      </c>
      <c r="J81" s="267">
        <v>50</v>
      </c>
      <c r="K81" s="279"/>
    </row>
    <row r="82" spans="2:11" s="1" customFormat="1" ht="15" customHeight="1">
      <c r="B82" s="290"/>
      <c r="C82" s="267" t="s">
        <v>589</v>
      </c>
      <c r="D82" s="267"/>
      <c r="E82" s="267"/>
      <c r="F82" s="288" t="s">
        <v>581</v>
      </c>
      <c r="G82" s="289"/>
      <c r="H82" s="267" t="s">
        <v>590</v>
      </c>
      <c r="I82" s="267" t="s">
        <v>591</v>
      </c>
      <c r="J82" s="267"/>
      <c r="K82" s="279"/>
    </row>
    <row r="83" spans="2:11" s="1" customFormat="1" ht="15" customHeight="1">
      <c r="B83" s="290"/>
      <c r="C83" s="291" t="s">
        <v>592</v>
      </c>
      <c r="D83" s="291"/>
      <c r="E83" s="291"/>
      <c r="F83" s="292" t="s">
        <v>587</v>
      </c>
      <c r="G83" s="291"/>
      <c r="H83" s="291" t="s">
        <v>593</v>
      </c>
      <c r="I83" s="291" t="s">
        <v>583</v>
      </c>
      <c r="J83" s="291">
        <v>15</v>
      </c>
      <c r="K83" s="279"/>
    </row>
    <row r="84" spans="2:11" s="1" customFormat="1" ht="15" customHeight="1">
      <c r="B84" s="290"/>
      <c r="C84" s="291" t="s">
        <v>594</v>
      </c>
      <c r="D84" s="291"/>
      <c r="E84" s="291"/>
      <c r="F84" s="292" t="s">
        <v>587</v>
      </c>
      <c r="G84" s="291"/>
      <c r="H84" s="291" t="s">
        <v>595</v>
      </c>
      <c r="I84" s="291" t="s">
        <v>583</v>
      </c>
      <c r="J84" s="291">
        <v>15</v>
      </c>
      <c r="K84" s="279"/>
    </row>
    <row r="85" spans="2:11" s="1" customFormat="1" ht="15" customHeight="1">
      <c r="B85" s="290"/>
      <c r="C85" s="291" t="s">
        <v>596</v>
      </c>
      <c r="D85" s="291"/>
      <c r="E85" s="291"/>
      <c r="F85" s="292" t="s">
        <v>587</v>
      </c>
      <c r="G85" s="291"/>
      <c r="H85" s="291" t="s">
        <v>597</v>
      </c>
      <c r="I85" s="291" t="s">
        <v>583</v>
      </c>
      <c r="J85" s="291">
        <v>20</v>
      </c>
      <c r="K85" s="279"/>
    </row>
    <row r="86" spans="2:11" s="1" customFormat="1" ht="15" customHeight="1">
      <c r="B86" s="290"/>
      <c r="C86" s="291" t="s">
        <v>598</v>
      </c>
      <c r="D86" s="291"/>
      <c r="E86" s="291"/>
      <c r="F86" s="292" t="s">
        <v>587</v>
      </c>
      <c r="G86" s="291"/>
      <c r="H86" s="291" t="s">
        <v>599</v>
      </c>
      <c r="I86" s="291" t="s">
        <v>583</v>
      </c>
      <c r="J86" s="291">
        <v>20</v>
      </c>
      <c r="K86" s="279"/>
    </row>
    <row r="87" spans="2:11" s="1" customFormat="1" ht="15" customHeight="1">
      <c r="B87" s="290"/>
      <c r="C87" s="267" t="s">
        <v>600</v>
      </c>
      <c r="D87" s="267"/>
      <c r="E87" s="267"/>
      <c r="F87" s="288" t="s">
        <v>587</v>
      </c>
      <c r="G87" s="289"/>
      <c r="H87" s="267" t="s">
        <v>601</v>
      </c>
      <c r="I87" s="267" t="s">
        <v>583</v>
      </c>
      <c r="J87" s="267">
        <v>50</v>
      </c>
      <c r="K87" s="279"/>
    </row>
    <row r="88" spans="2:11" s="1" customFormat="1" ht="15" customHeight="1">
      <c r="B88" s="290"/>
      <c r="C88" s="267" t="s">
        <v>602</v>
      </c>
      <c r="D88" s="267"/>
      <c r="E88" s="267"/>
      <c r="F88" s="288" t="s">
        <v>587</v>
      </c>
      <c r="G88" s="289"/>
      <c r="H88" s="267" t="s">
        <v>603</v>
      </c>
      <c r="I88" s="267" t="s">
        <v>583</v>
      </c>
      <c r="J88" s="267">
        <v>20</v>
      </c>
      <c r="K88" s="279"/>
    </row>
    <row r="89" spans="2:11" s="1" customFormat="1" ht="15" customHeight="1">
      <c r="B89" s="290"/>
      <c r="C89" s="267" t="s">
        <v>604</v>
      </c>
      <c r="D89" s="267"/>
      <c r="E89" s="267"/>
      <c r="F89" s="288" t="s">
        <v>587</v>
      </c>
      <c r="G89" s="289"/>
      <c r="H89" s="267" t="s">
        <v>605</v>
      </c>
      <c r="I89" s="267" t="s">
        <v>583</v>
      </c>
      <c r="J89" s="267">
        <v>20</v>
      </c>
      <c r="K89" s="279"/>
    </row>
    <row r="90" spans="2:11" s="1" customFormat="1" ht="15" customHeight="1">
      <c r="B90" s="290"/>
      <c r="C90" s="267" t="s">
        <v>606</v>
      </c>
      <c r="D90" s="267"/>
      <c r="E90" s="267"/>
      <c r="F90" s="288" t="s">
        <v>587</v>
      </c>
      <c r="G90" s="289"/>
      <c r="H90" s="267" t="s">
        <v>607</v>
      </c>
      <c r="I90" s="267" t="s">
        <v>583</v>
      </c>
      <c r="J90" s="267">
        <v>50</v>
      </c>
      <c r="K90" s="279"/>
    </row>
    <row r="91" spans="2:11" s="1" customFormat="1" ht="15" customHeight="1">
      <c r="B91" s="290"/>
      <c r="C91" s="267" t="s">
        <v>608</v>
      </c>
      <c r="D91" s="267"/>
      <c r="E91" s="267"/>
      <c r="F91" s="288" t="s">
        <v>587</v>
      </c>
      <c r="G91" s="289"/>
      <c r="H91" s="267" t="s">
        <v>608</v>
      </c>
      <c r="I91" s="267" t="s">
        <v>583</v>
      </c>
      <c r="J91" s="267">
        <v>50</v>
      </c>
      <c r="K91" s="279"/>
    </row>
    <row r="92" spans="2:11" s="1" customFormat="1" ht="15" customHeight="1">
      <c r="B92" s="290"/>
      <c r="C92" s="267" t="s">
        <v>609</v>
      </c>
      <c r="D92" s="267"/>
      <c r="E92" s="267"/>
      <c r="F92" s="288" t="s">
        <v>587</v>
      </c>
      <c r="G92" s="289"/>
      <c r="H92" s="267" t="s">
        <v>610</v>
      </c>
      <c r="I92" s="267" t="s">
        <v>583</v>
      </c>
      <c r="J92" s="267">
        <v>255</v>
      </c>
      <c r="K92" s="279"/>
    </row>
    <row r="93" spans="2:11" s="1" customFormat="1" ht="15" customHeight="1">
      <c r="B93" s="290"/>
      <c r="C93" s="267" t="s">
        <v>611</v>
      </c>
      <c r="D93" s="267"/>
      <c r="E93" s="267"/>
      <c r="F93" s="288" t="s">
        <v>581</v>
      </c>
      <c r="G93" s="289"/>
      <c r="H93" s="267" t="s">
        <v>612</v>
      </c>
      <c r="I93" s="267" t="s">
        <v>613</v>
      </c>
      <c r="J93" s="267"/>
      <c r="K93" s="279"/>
    </row>
    <row r="94" spans="2:11" s="1" customFormat="1" ht="15" customHeight="1">
      <c r="B94" s="290"/>
      <c r="C94" s="267" t="s">
        <v>614</v>
      </c>
      <c r="D94" s="267"/>
      <c r="E94" s="267"/>
      <c r="F94" s="288" t="s">
        <v>581</v>
      </c>
      <c r="G94" s="289"/>
      <c r="H94" s="267" t="s">
        <v>615</v>
      </c>
      <c r="I94" s="267" t="s">
        <v>616</v>
      </c>
      <c r="J94" s="267"/>
      <c r="K94" s="279"/>
    </row>
    <row r="95" spans="2:11" s="1" customFormat="1" ht="15" customHeight="1">
      <c r="B95" s="290"/>
      <c r="C95" s="267" t="s">
        <v>617</v>
      </c>
      <c r="D95" s="267"/>
      <c r="E95" s="267"/>
      <c r="F95" s="288" t="s">
        <v>581</v>
      </c>
      <c r="G95" s="289"/>
      <c r="H95" s="267" t="s">
        <v>617</v>
      </c>
      <c r="I95" s="267" t="s">
        <v>616</v>
      </c>
      <c r="J95" s="267"/>
      <c r="K95" s="279"/>
    </row>
    <row r="96" spans="2:11" s="1" customFormat="1" ht="15" customHeight="1">
      <c r="B96" s="290"/>
      <c r="C96" s="267" t="s">
        <v>43</v>
      </c>
      <c r="D96" s="267"/>
      <c r="E96" s="267"/>
      <c r="F96" s="288" t="s">
        <v>581</v>
      </c>
      <c r="G96" s="289"/>
      <c r="H96" s="267" t="s">
        <v>618</v>
      </c>
      <c r="I96" s="267" t="s">
        <v>616</v>
      </c>
      <c r="J96" s="267"/>
      <c r="K96" s="279"/>
    </row>
    <row r="97" spans="2:11" s="1" customFormat="1" ht="15" customHeight="1">
      <c r="B97" s="290"/>
      <c r="C97" s="267" t="s">
        <v>53</v>
      </c>
      <c r="D97" s="267"/>
      <c r="E97" s="267"/>
      <c r="F97" s="288" t="s">
        <v>581</v>
      </c>
      <c r="G97" s="289"/>
      <c r="H97" s="267" t="s">
        <v>619</v>
      </c>
      <c r="I97" s="267" t="s">
        <v>616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86" t="s">
        <v>620</v>
      </c>
      <c r="D102" s="386"/>
      <c r="E102" s="386"/>
      <c r="F102" s="386"/>
      <c r="G102" s="386"/>
      <c r="H102" s="386"/>
      <c r="I102" s="386"/>
      <c r="J102" s="386"/>
      <c r="K102" s="279"/>
    </row>
    <row r="103" spans="2:11" s="1" customFormat="1" ht="17.25" customHeight="1">
      <c r="B103" s="278"/>
      <c r="C103" s="280" t="s">
        <v>575</v>
      </c>
      <c r="D103" s="280"/>
      <c r="E103" s="280"/>
      <c r="F103" s="280" t="s">
        <v>576</v>
      </c>
      <c r="G103" s="281"/>
      <c r="H103" s="280" t="s">
        <v>59</v>
      </c>
      <c r="I103" s="280" t="s">
        <v>62</v>
      </c>
      <c r="J103" s="280" t="s">
        <v>577</v>
      </c>
      <c r="K103" s="279"/>
    </row>
    <row r="104" spans="2:11" s="1" customFormat="1" ht="17.25" customHeight="1">
      <c r="B104" s="278"/>
      <c r="C104" s="282" t="s">
        <v>578</v>
      </c>
      <c r="D104" s="282"/>
      <c r="E104" s="282"/>
      <c r="F104" s="283" t="s">
        <v>579</v>
      </c>
      <c r="G104" s="284"/>
      <c r="H104" s="282"/>
      <c r="I104" s="282"/>
      <c r="J104" s="282" t="s">
        <v>580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58</v>
      </c>
      <c r="D106" s="287"/>
      <c r="E106" s="287"/>
      <c r="F106" s="288" t="s">
        <v>581</v>
      </c>
      <c r="G106" s="267"/>
      <c r="H106" s="267" t="s">
        <v>621</v>
      </c>
      <c r="I106" s="267" t="s">
        <v>583</v>
      </c>
      <c r="J106" s="267">
        <v>20</v>
      </c>
      <c r="K106" s="279"/>
    </row>
    <row r="107" spans="2:11" s="1" customFormat="1" ht="15" customHeight="1">
      <c r="B107" s="278"/>
      <c r="C107" s="267" t="s">
        <v>584</v>
      </c>
      <c r="D107" s="267"/>
      <c r="E107" s="267"/>
      <c r="F107" s="288" t="s">
        <v>581</v>
      </c>
      <c r="G107" s="267"/>
      <c r="H107" s="267" t="s">
        <v>621</v>
      </c>
      <c r="I107" s="267" t="s">
        <v>583</v>
      </c>
      <c r="J107" s="267">
        <v>120</v>
      </c>
      <c r="K107" s="279"/>
    </row>
    <row r="108" spans="2:11" s="1" customFormat="1" ht="15" customHeight="1">
      <c r="B108" s="290"/>
      <c r="C108" s="267" t="s">
        <v>586</v>
      </c>
      <c r="D108" s="267"/>
      <c r="E108" s="267"/>
      <c r="F108" s="288" t="s">
        <v>587</v>
      </c>
      <c r="G108" s="267"/>
      <c r="H108" s="267" t="s">
        <v>621</v>
      </c>
      <c r="I108" s="267" t="s">
        <v>583</v>
      </c>
      <c r="J108" s="267">
        <v>50</v>
      </c>
      <c r="K108" s="279"/>
    </row>
    <row r="109" spans="2:11" s="1" customFormat="1" ht="15" customHeight="1">
      <c r="B109" s="290"/>
      <c r="C109" s="267" t="s">
        <v>589</v>
      </c>
      <c r="D109" s="267"/>
      <c r="E109" s="267"/>
      <c r="F109" s="288" t="s">
        <v>581</v>
      </c>
      <c r="G109" s="267"/>
      <c r="H109" s="267" t="s">
        <v>621</v>
      </c>
      <c r="I109" s="267" t="s">
        <v>591</v>
      </c>
      <c r="J109" s="267"/>
      <c r="K109" s="279"/>
    </row>
    <row r="110" spans="2:11" s="1" customFormat="1" ht="15" customHeight="1">
      <c r="B110" s="290"/>
      <c r="C110" s="267" t="s">
        <v>600</v>
      </c>
      <c r="D110" s="267"/>
      <c r="E110" s="267"/>
      <c r="F110" s="288" t="s">
        <v>587</v>
      </c>
      <c r="G110" s="267"/>
      <c r="H110" s="267" t="s">
        <v>621</v>
      </c>
      <c r="I110" s="267" t="s">
        <v>583</v>
      </c>
      <c r="J110" s="267">
        <v>50</v>
      </c>
      <c r="K110" s="279"/>
    </row>
    <row r="111" spans="2:11" s="1" customFormat="1" ht="15" customHeight="1">
      <c r="B111" s="290"/>
      <c r="C111" s="267" t="s">
        <v>608</v>
      </c>
      <c r="D111" s="267"/>
      <c r="E111" s="267"/>
      <c r="F111" s="288" t="s">
        <v>587</v>
      </c>
      <c r="G111" s="267"/>
      <c r="H111" s="267" t="s">
        <v>621</v>
      </c>
      <c r="I111" s="267" t="s">
        <v>583</v>
      </c>
      <c r="J111" s="267">
        <v>50</v>
      </c>
      <c r="K111" s="279"/>
    </row>
    <row r="112" spans="2:11" s="1" customFormat="1" ht="15" customHeight="1">
      <c r="B112" s="290"/>
      <c r="C112" s="267" t="s">
        <v>606</v>
      </c>
      <c r="D112" s="267"/>
      <c r="E112" s="267"/>
      <c r="F112" s="288" t="s">
        <v>587</v>
      </c>
      <c r="G112" s="267"/>
      <c r="H112" s="267" t="s">
        <v>621</v>
      </c>
      <c r="I112" s="267" t="s">
        <v>583</v>
      </c>
      <c r="J112" s="267">
        <v>50</v>
      </c>
      <c r="K112" s="279"/>
    </row>
    <row r="113" spans="2:11" s="1" customFormat="1" ht="15" customHeight="1">
      <c r="B113" s="290"/>
      <c r="C113" s="267" t="s">
        <v>58</v>
      </c>
      <c r="D113" s="267"/>
      <c r="E113" s="267"/>
      <c r="F113" s="288" t="s">
        <v>581</v>
      </c>
      <c r="G113" s="267"/>
      <c r="H113" s="267" t="s">
        <v>622</v>
      </c>
      <c r="I113" s="267" t="s">
        <v>583</v>
      </c>
      <c r="J113" s="267">
        <v>20</v>
      </c>
      <c r="K113" s="279"/>
    </row>
    <row r="114" spans="2:11" s="1" customFormat="1" ht="15" customHeight="1">
      <c r="B114" s="290"/>
      <c r="C114" s="267" t="s">
        <v>623</v>
      </c>
      <c r="D114" s="267"/>
      <c r="E114" s="267"/>
      <c r="F114" s="288" t="s">
        <v>581</v>
      </c>
      <c r="G114" s="267"/>
      <c r="H114" s="267" t="s">
        <v>624</v>
      </c>
      <c r="I114" s="267" t="s">
        <v>583</v>
      </c>
      <c r="J114" s="267">
        <v>120</v>
      </c>
      <c r="K114" s="279"/>
    </row>
    <row r="115" spans="2:11" s="1" customFormat="1" ht="15" customHeight="1">
      <c r="B115" s="290"/>
      <c r="C115" s="267" t="s">
        <v>43</v>
      </c>
      <c r="D115" s="267"/>
      <c r="E115" s="267"/>
      <c r="F115" s="288" t="s">
        <v>581</v>
      </c>
      <c r="G115" s="267"/>
      <c r="H115" s="267" t="s">
        <v>625</v>
      </c>
      <c r="I115" s="267" t="s">
        <v>616</v>
      </c>
      <c r="J115" s="267"/>
      <c r="K115" s="279"/>
    </row>
    <row r="116" spans="2:11" s="1" customFormat="1" ht="15" customHeight="1">
      <c r="B116" s="290"/>
      <c r="C116" s="267" t="s">
        <v>53</v>
      </c>
      <c r="D116" s="267"/>
      <c r="E116" s="267"/>
      <c r="F116" s="288" t="s">
        <v>581</v>
      </c>
      <c r="G116" s="267"/>
      <c r="H116" s="267" t="s">
        <v>626</v>
      </c>
      <c r="I116" s="267" t="s">
        <v>616</v>
      </c>
      <c r="J116" s="267"/>
      <c r="K116" s="279"/>
    </row>
    <row r="117" spans="2:11" s="1" customFormat="1" ht="15" customHeight="1">
      <c r="B117" s="290"/>
      <c r="C117" s="267" t="s">
        <v>62</v>
      </c>
      <c r="D117" s="267"/>
      <c r="E117" s="267"/>
      <c r="F117" s="288" t="s">
        <v>581</v>
      </c>
      <c r="G117" s="267"/>
      <c r="H117" s="267" t="s">
        <v>627</v>
      </c>
      <c r="I117" s="267" t="s">
        <v>628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87" t="s">
        <v>629</v>
      </c>
      <c r="D122" s="387"/>
      <c r="E122" s="387"/>
      <c r="F122" s="387"/>
      <c r="G122" s="387"/>
      <c r="H122" s="387"/>
      <c r="I122" s="387"/>
      <c r="J122" s="387"/>
      <c r="K122" s="307"/>
    </row>
    <row r="123" spans="2:11" s="1" customFormat="1" ht="17.25" customHeight="1">
      <c r="B123" s="308"/>
      <c r="C123" s="280" t="s">
        <v>575</v>
      </c>
      <c r="D123" s="280"/>
      <c r="E123" s="280"/>
      <c r="F123" s="280" t="s">
        <v>576</v>
      </c>
      <c r="G123" s="281"/>
      <c r="H123" s="280" t="s">
        <v>59</v>
      </c>
      <c r="I123" s="280" t="s">
        <v>62</v>
      </c>
      <c r="J123" s="280" t="s">
        <v>577</v>
      </c>
      <c r="K123" s="309"/>
    </row>
    <row r="124" spans="2:11" s="1" customFormat="1" ht="17.25" customHeight="1">
      <c r="B124" s="308"/>
      <c r="C124" s="282" t="s">
        <v>578</v>
      </c>
      <c r="D124" s="282"/>
      <c r="E124" s="282"/>
      <c r="F124" s="283" t="s">
        <v>579</v>
      </c>
      <c r="G124" s="284"/>
      <c r="H124" s="282"/>
      <c r="I124" s="282"/>
      <c r="J124" s="282" t="s">
        <v>580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584</v>
      </c>
      <c r="D126" s="287"/>
      <c r="E126" s="287"/>
      <c r="F126" s="288" t="s">
        <v>581</v>
      </c>
      <c r="G126" s="267"/>
      <c r="H126" s="267" t="s">
        <v>621</v>
      </c>
      <c r="I126" s="267" t="s">
        <v>583</v>
      </c>
      <c r="J126" s="267">
        <v>120</v>
      </c>
      <c r="K126" s="313"/>
    </row>
    <row r="127" spans="2:11" s="1" customFormat="1" ht="15" customHeight="1">
      <c r="B127" s="310"/>
      <c r="C127" s="267" t="s">
        <v>630</v>
      </c>
      <c r="D127" s="267"/>
      <c r="E127" s="267"/>
      <c r="F127" s="288" t="s">
        <v>581</v>
      </c>
      <c r="G127" s="267"/>
      <c r="H127" s="267" t="s">
        <v>631</v>
      </c>
      <c r="I127" s="267" t="s">
        <v>583</v>
      </c>
      <c r="J127" s="267" t="s">
        <v>632</v>
      </c>
      <c r="K127" s="313"/>
    </row>
    <row r="128" spans="2:11" s="1" customFormat="1" ht="15" customHeight="1">
      <c r="B128" s="310"/>
      <c r="C128" s="267" t="s">
        <v>529</v>
      </c>
      <c r="D128" s="267"/>
      <c r="E128" s="267"/>
      <c r="F128" s="288" t="s">
        <v>581</v>
      </c>
      <c r="G128" s="267"/>
      <c r="H128" s="267" t="s">
        <v>633</v>
      </c>
      <c r="I128" s="267" t="s">
        <v>583</v>
      </c>
      <c r="J128" s="267" t="s">
        <v>632</v>
      </c>
      <c r="K128" s="313"/>
    </row>
    <row r="129" spans="2:11" s="1" customFormat="1" ht="15" customHeight="1">
      <c r="B129" s="310"/>
      <c r="C129" s="267" t="s">
        <v>592</v>
      </c>
      <c r="D129" s="267"/>
      <c r="E129" s="267"/>
      <c r="F129" s="288" t="s">
        <v>587</v>
      </c>
      <c r="G129" s="267"/>
      <c r="H129" s="267" t="s">
        <v>593</v>
      </c>
      <c r="I129" s="267" t="s">
        <v>583</v>
      </c>
      <c r="J129" s="267">
        <v>15</v>
      </c>
      <c r="K129" s="313"/>
    </row>
    <row r="130" spans="2:11" s="1" customFormat="1" ht="15" customHeight="1">
      <c r="B130" s="310"/>
      <c r="C130" s="291" t="s">
        <v>594</v>
      </c>
      <c r="D130" s="291"/>
      <c r="E130" s="291"/>
      <c r="F130" s="292" t="s">
        <v>587</v>
      </c>
      <c r="G130" s="291"/>
      <c r="H130" s="291" t="s">
        <v>595</v>
      </c>
      <c r="I130" s="291" t="s">
        <v>583</v>
      </c>
      <c r="J130" s="291">
        <v>15</v>
      </c>
      <c r="K130" s="313"/>
    </row>
    <row r="131" spans="2:11" s="1" customFormat="1" ht="15" customHeight="1">
      <c r="B131" s="310"/>
      <c r="C131" s="291" t="s">
        <v>596</v>
      </c>
      <c r="D131" s="291"/>
      <c r="E131" s="291"/>
      <c r="F131" s="292" t="s">
        <v>587</v>
      </c>
      <c r="G131" s="291"/>
      <c r="H131" s="291" t="s">
        <v>597</v>
      </c>
      <c r="I131" s="291" t="s">
        <v>583</v>
      </c>
      <c r="J131" s="291">
        <v>20</v>
      </c>
      <c r="K131" s="313"/>
    </row>
    <row r="132" spans="2:11" s="1" customFormat="1" ht="15" customHeight="1">
      <c r="B132" s="310"/>
      <c r="C132" s="291" t="s">
        <v>598</v>
      </c>
      <c r="D132" s="291"/>
      <c r="E132" s="291"/>
      <c r="F132" s="292" t="s">
        <v>587</v>
      </c>
      <c r="G132" s="291"/>
      <c r="H132" s="291" t="s">
        <v>599</v>
      </c>
      <c r="I132" s="291" t="s">
        <v>583</v>
      </c>
      <c r="J132" s="291">
        <v>20</v>
      </c>
      <c r="K132" s="313"/>
    </row>
    <row r="133" spans="2:11" s="1" customFormat="1" ht="15" customHeight="1">
      <c r="B133" s="310"/>
      <c r="C133" s="267" t="s">
        <v>586</v>
      </c>
      <c r="D133" s="267"/>
      <c r="E133" s="267"/>
      <c r="F133" s="288" t="s">
        <v>587</v>
      </c>
      <c r="G133" s="267"/>
      <c r="H133" s="267" t="s">
        <v>621</v>
      </c>
      <c r="I133" s="267" t="s">
        <v>583</v>
      </c>
      <c r="J133" s="267">
        <v>50</v>
      </c>
      <c r="K133" s="313"/>
    </row>
    <row r="134" spans="2:11" s="1" customFormat="1" ht="15" customHeight="1">
      <c r="B134" s="310"/>
      <c r="C134" s="267" t="s">
        <v>600</v>
      </c>
      <c r="D134" s="267"/>
      <c r="E134" s="267"/>
      <c r="F134" s="288" t="s">
        <v>587</v>
      </c>
      <c r="G134" s="267"/>
      <c r="H134" s="267" t="s">
        <v>621</v>
      </c>
      <c r="I134" s="267" t="s">
        <v>583</v>
      </c>
      <c r="J134" s="267">
        <v>50</v>
      </c>
      <c r="K134" s="313"/>
    </row>
    <row r="135" spans="2:11" s="1" customFormat="1" ht="15" customHeight="1">
      <c r="B135" s="310"/>
      <c r="C135" s="267" t="s">
        <v>606</v>
      </c>
      <c r="D135" s="267"/>
      <c r="E135" s="267"/>
      <c r="F135" s="288" t="s">
        <v>587</v>
      </c>
      <c r="G135" s="267"/>
      <c r="H135" s="267" t="s">
        <v>621</v>
      </c>
      <c r="I135" s="267" t="s">
        <v>583</v>
      </c>
      <c r="J135" s="267">
        <v>50</v>
      </c>
      <c r="K135" s="313"/>
    </row>
    <row r="136" spans="2:11" s="1" customFormat="1" ht="15" customHeight="1">
      <c r="B136" s="310"/>
      <c r="C136" s="267" t="s">
        <v>608</v>
      </c>
      <c r="D136" s="267"/>
      <c r="E136" s="267"/>
      <c r="F136" s="288" t="s">
        <v>587</v>
      </c>
      <c r="G136" s="267"/>
      <c r="H136" s="267" t="s">
        <v>621</v>
      </c>
      <c r="I136" s="267" t="s">
        <v>583</v>
      </c>
      <c r="J136" s="267">
        <v>50</v>
      </c>
      <c r="K136" s="313"/>
    </row>
    <row r="137" spans="2:11" s="1" customFormat="1" ht="15" customHeight="1">
      <c r="B137" s="310"/>
      <c r="C137" s="267" t="s">
        <v>609</v>
      </c>
      <c r="D137" s="267"/>
      <c r="E137" s="267"/>
      <c r="F137" s="288" t="s">
        <v>587</v>
      </c>
      <c r="G137" s="267"/>
      <c r="H137" s="267" t="s">
        <v>634</v>
      </c>
      <c r="I137" s="267" t="s">
        <v>583</v>
      </c>
      <c r="J137" s="267">
        <v>255</v>
      </c>
      <c r="K137" s="313"/>
    </row>
    <row r="138" spans="2:11" s="1" customFormat="1" ht="15" customHeight="1">
      <c r="B138" s="310"/>
      <c r="C138" s="267" t="s">
        <v>611</v>
      </c>
      <c r="D138" s="267"/>
      <c r="E138" s="267"/>
      <c r="F138" s="288" t="s">
        <v>581</v>
      </c>
      <c r="G138" s="267"/>
      <c r="H138" s="267" t="s">
        <v>635</v>
      </c>
      <c r="I138" s="267" t="s">
        <v>613</v>
      </c>
      <c r="J138" s="267"/>
      <c r="K138" s="313"/>
    </row>
    <row r="139" spans="2:11" s="1" customFormat="1" ht="15" customHeight="1">
      <c r="B139" s="310"/>
      <c r="C139" s="267" t="s">
        <v>614</v>
      </c>
      <c r="D139" s="267"/>
      <c r="E139" s="267"/>
      <c r="F139" s="288" t="s">
        <v>581</v>
      </c>
      <c r="G139" s="267"/>
      <c r="H139" s="267" t="s">
        <v>636</v>
      </c>
      <c r="I139" s="267" t="s">
        <v>616</v>
      </c>
      <c r="J139" s="267"/>
      <c r="K139" s="313"/>
    </row>
    <row r="140" spans="2:11" s="1" customFormat="1" ht="15" customHeight="1">
      <c r="B140" s="310"/>
      <c r="C140" s="267" t="s">
        <v>617</v>
      </c>
      <c r="D140" s="267"/>
      <c r="E140" s="267"/>
      <c r="F140" s="288" t="s">
        <v>581</v>
      </c>
      <c r="G140" s="267"/>
      <c r="H140" s="267" t="s">
        <v>617</v>
      </c>
      <c r="I140" s="267" t="s">
        <v>616</v>
      </c>
      <c r="J140" s="267"/>
      <c r="K140" s="313"/>
    </row>
    <row r="141" spans="2:11" s="1" customFormat="1" ht="15" customHeight="1">
      <c r="B141" s="310"/>
      <c r="C141" s="267" t="s">
        <v>43</v>
      </c>
      <c r="D141" s="267"/>
      <c r="E141" s="267"/>
      <c r="F141" s="288" t="s">
        <v>581</v>
      </c>
      <c r="G141" s="267"/>
      <c r="H141" s="267" t="s">
        <v>637</v>
      </c>
      <c r="I141" s="267" t="s">
        <v>616</v>
      </c>
      <c r="J141" s="267"/>
      <c r="K141" s="313"/>
    </row>
    <row r="142" spans="2:11" s="1" customFormat="1" ht="15" customHeight="1">
      <c r="B142" s="310"/>
      <c r="C142" s="267" t="s">
        <v>638</v>
      </c>
      <c r="D142" s="267"/>
      <c r="E142" s="267"/>
      <c r="F142" s="288" t="s">
        <v>581</v>
      </c>
      <c r="G142" s="267"/>
      <c r="H142" s="267" t="s">
        <v>639</v>
      </c>
      <c r="I142" s="267" t="s">
        <v>616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86" t="s">
        <v>640</v>
      </c>
      <c r="D147" s="386"/>
      <c r="E147" s="386"/>
      <c r="F147" s="386"/>
      <c r="G147" s="386"/>
      <c r="H147" s="386"/>
      <c r="I147" s="386"/>
      <c r="J147" s="386"/>
      <c r="K147" s="279"/>
    </row>
    <row r="148" spans="2:11" s="1" customFormat="1" ht="17.25" customHeight="1">
      <c r="B148" s="278"/>
      <c r="C148" s="280" t="s">
        <v>575</v>
      </c>
      <c r="D148" s="280"/>
      <c r="E148" s="280"/>
      <c r="F148" s="280" t="s">
        <v>576</v>
      </c>
      <c r="G148" s="281"/>
      <c r="H148" s="280" t="s">
        <v>59</v>
      </c>
      <c r="I148" s="280" t="s">
        <v>62</v>
      </c>
      <c r="J148" s="280" t="s">
        <v>577</v>
      </c>
      <c r="K148" s="279"/>
    </row>
    <row r="149" spans="2:11" s="1" customFormat="1" ht="17.25" customHeight="1">
      <c r="B149" s="278"/>
      <c r="C149" s="282" t="s">
        <v>578</v>
      </c>
      <c r="D149" s="282"/>
      <c r="E149" s="282"/>
      <c r="F149" s="283" t="s">
        <v>579</v>
      </c>
      <c r="G149" s="284"/>
      <c r="H149" s="282"/>
      <c r="I149" s="282"/>
      <c r="J149" s="282" t="s">
        <v>580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584</v>
      </c>
      <c r="D151" s="267"/>
      <c r="E151" s="267"/>
      <c r="F151" s="318" t="s">
        <v>581</v>
      </c>
      <c r="G151" s="267"/>
      <c r="H151" s="317" t="s">
        <v>621</v>
      </c>
      <c r="I151" s="317" t="s">
        <v>583</v>
      </c>
      <c r="J151" s="317">
        <v>120</v>
      </c>
      <c r="K151" s="313"/>
    </row>
    <row r="152" spans="2:11" s="1" customFormat="1" ht="15" customHeight="1">
      <c r="B152" s="290"/>
      <c r="C152" s="317" t="s">
        <v>630</v>
      </c>
      <c r="D152" s="267"/>
      <c r="E152" s="267"/>
      <c r="F152" s="318" t="s">
        <v>581</v>
      </c>
      <c r="G152" s="267"/>
      <c r="H152" s="317" t="s">
        <v>641</v>
      </c>
      <c r="I152" s="317" t="s">
        <v>583</v>
      </c>
      <c r="J152" s="317" t="s">
        <v>632</v>
      </c>
      <c r="K152" s="313"/>
    </row>
    <row r="153" spans="2:11" s="1" customFormat="1" ht="15" customHeight="1">
      <c r="B153" s="290"/>
      <c r="C153" s="317" t="s">
        <v>529</v>
      </c>
      <c r="D153" s="267"/>
      <c r="E153" s="267"/>
      <c r="F153" s="318" t="s">
        <v>581</v>
      </c>
      <c r="G153" s="267"/>
      <c r="H153" s="317" t="s">
        <v>642</v>
      </c>
      <c r="I153" s="317" t="s">
        <v>583</v>
      </c>
      <c r="J153" s="317" t="s">
        <v>632</v>
      </c>
      <c r="K153" s="313"/>
    </row>
    <row r="154" spans="2:11" s="1" customFormat="1" ht="15" customHeight="1">
      <c r="B154" s="290"/>
      <c r="C154" s="317" t="s">
        <v>586</v>
      </c>
      <c r="D154" s="267"/>
      <c r="E154" s="267"/>
      <c r="F154" s="318" t="s">
        <v>587</v>
      </c>
      <c r="G154" s="267"/>
      <c r="H154" s="317" t="s">
        <v>621</v>
      </c>
      <c r="I154" s="317" t="s">
        <v>583</v>
      </c>
      <c r="J154" s="317">
        <v>50</v>
      </c>
      <c r="K154" s="313"/>
    </row>
    <row r="155" spans="2:11" s="1" customFormat="1" ht="15" customHeight="1">
      <c r="B155" s="290"/>
      <c r="C155" s="317" t="s">
        <v>589</v>
      </c>
      <c r="D155" s="267"/>
      <c r="E155" s="267"/>
      <c r="F155" s="318" t="s">
        <v>581</v>
      </c>
      <c r="G155" s="267"/>
      <c r="H155" s="317" t="s">
        <v>621</v>
      </c>
      <c r="I155" s="317" t="s">
        <v>591</v>
      </c>
      <c r="J155" s="317"/>
      <c r="K155" s="313"/>
    </row>
    <row r="156" spans="2:11" s="1" customFormat="1" ht="15" customHeight="1">
      <c r="B156" s="290"/>
      <c r="C156" s="317" t="s">
        <v>600</v>
      </c>
      <c r="D156" s="267"/>
      <c r="E156" s="267"/>
      <c r="F156" s="318" t="s">
        <v>587</v>
      </c>
      <c r="G156" s="267"/>
      <c r="H156" s="317" t="s">
        <v>621</v>
      </c>
      <c r="I156" s="317" t="s">
        <v>583</v>
      </c>
      <c r="J156" s="317">
        <v>50</v>
      </c>
      <c r="K156" s="313"/>
    </row>
    <row r="157" spans="2:11" s="1" customFormat="1" ht="15" customHeight="1">
      <c r="B157" s="290"/>
      <c r="C157" s="317" t="s">
        <v>608</v>
      </c>
      <c r="D157" s="267"/>
      <c r="E157" s="267"/>
      <c r="F157" s="318" t="s">
        <v>587</v>
      </c>
      <c r="G157" s="267"/>
      <c r="H157" s="317" t="s">
        <v>621</v>
      </c>
      <c r="I157" s="317" t="s">
        <v>583</v>
      </c>
      <c r="J157" s="317">
        <v>50</v>
      </c>
      <c r="K157" s="313"/>
    </row>
    <row r="158" spans="2:11" s="1" customFormat="1" ht="15" customHeight="1">
      <c r="B158" s="290"/>
      <c r="C158" s="317" t="s">
        <v>606</v>
      </c>
      <c r="D158" s="267"/>
      <c r="E158" s="267"/>
      <c r="F158" s="318" t="s">
        <v>587</v>
      </c>
      <c r="G158" s="267"/>
      <c r="H158" s="317" t="s">
        <v>621</v>
      </c>
      <c r="I158" s="317" t="s">
        <v>583</v>
      </c>
      <c r="J158" s="317">
        <v>50</v>
      </c>
      <c r="K158" s="313"/>
    </row>
    <row r="159" spans="2:11" s="1" customFormat="1" ht="15" customHeight="1">
      <c r="B159" s="290"/>
      <c r="C159" s="317" t="s">
        <v>97</v>
      </c>
      <c r="D159" s="267"/>
      <c r="E159" s="267"/>
      <c r="F159" s="318" t="s">
        <v>581</v>
      </c>
      <c r="G159" s="267"/>
      <c r="H159" s="317" t="s">
        <v>643</v>
      </c>
      <c r="I159" s="317" t="s">
        <v>583</v>
      </c>
      <c r="J159" s="317" t="s">
        <v>644</v>
      </c>
      <c r="K159" s="313"/>
    </row>
    <row r="160" spans="2:11" s="1" customFormat="1" ht="15" customHeight="1">
      <c r="B160" s="290"/>
      <c r="C160" s="317" t="s">
        <v>645</v>
      </c>
      <c r="D160" s="267"/>
      <c r="E160" s="267"/>
      <c r="F160" s="318" t="s">
        <v>581</v>
      </c>
      <c r="G160" s="267"/>
      <c r="H160" s="317" t="s">
        <v>646</v>
      </c>
      <c r="I160" s="317" t="s">
        <v>616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87" t="s">
        <v>647</v>
      </c>
      <c r="D165" s="387"/>
      <c r="E165" s="387"/>
      <c r="F165" s="387"/>
      <c r="G165" s="387"/>
      <c r="H165" s="387"/>
      <c r="I165" s="387"/>
      <c r="J165" s="387"/>
      <c r="K165" s="260"/>
    </row>
    <row r="166" spans="2:11" s="1" customFormat="1" ht="17.25" customHeight="1">
      <c r="B166" s="259"/>
      <c r="C166" s="280" t="s">
        <v>575</v>
      </c>
      <c r="D166" s="280"/>
      <c r="E166" s="280"/>
      <c r="F166" s="280" t="s">
        <v>576</v>
      </c>
      <c r="G166" s="322"/>
      <c r="H166" s="323" t="s">
        <v>59</v>
      </c>
      <c r="I166" s="323" t="s">
        <v>62</v>
      </c>
      <c r="J166" s="280" t="s">
        <v>577</v>
      </c>
      <c r="K166" s="260"/>
    </row>
    <row r="167" spans="2:11" s="1" customFormat="1" ht="17.25" customHeight="1">
      <c r="B167" s="261"/>
      <c r="C167" s="282" t="s">
        <v>578</v>
      </c>
      <c r="D167" s="282"/>
      <c r="E167" s="282"/>
      <c r="F167" s="283" t="s">
        <v>579</v>
      </c>
      <c r="G167" s="324"/>
      <c r="H167" s="325"/>
      <c r="I167" s="325"/>
      <c r="J167" s="282" t="s">
        <v>580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584</v>
      </c>
      <c r="D169" s="267"/>
      <c r="E169" s="267"/>
      <c r="F169" s="288" t="s">
        <v>581</v>
      </c>
      <c r="G169" s="267"/>
      <c r="H169" s="267" t="s">
        <v>621</v>
      </c>
      <c r="I169" s="267" t="s">
        <v>583</v>
      </c>
      <c r="J169" s="267">
        <v>120</v>
      </c>
      <c r="K169" s="313"/>
    </row>
    <row r="170" spans="2:11" s="1" customFormat="1" ht="15" customHeight="1">
      <c r="B170" s="290"/>
      <c r="C170" s="267" t="s">
        <v>630</v>
      </c>
      <c r="D170" s="267"/>
      <c r="E170" s="267"/>
      <c r="F170" s="288" t="s">
        <v>581</v>
      </c>
      <c r="G170" s="267"/>
      <c r="H170" s="267" t="s">
        <v>631</v>
      </c>
      <c r="I170" s="267" t="s">
        <v>583</v>
      </c>
      <c r="J170" s="267" t="s">
        <v>632</v>
      </c>
      <c r="K170" s="313"/>
    </row>
    <row r="171" spans="2:11" s="1" customFormat="1" ht="15" customHeight="1">
      <c r="B171" s="290"/>
      <c r="C171" s="267" t="s">
        <v>529</v>
      </c>
      <c r="D171" s="267"/>
      <c r="E171" s="267"/>
      <c r="F171" s="288" t="s">
        <v>581</v>
      </c>
      <c r="G171" s="267"/>
      <c r="H171" s="267" t="s">
        <v>648</v>
      </c>
      <c r="I171" s="267" t="s">
        <v>583</v>
      </c>
      <c r="J171" s="267" t="s">
        <v>632</v>
      </c>
      <c r="K171" s="313"/>
    </row>
    <row r="172" spans="2:11" s="1" customFormat="1" ht="15" customHeight="1">
      <c r="B172" s="290"/>
      <c r="C172" s="267" t="s">
        <v>586</v>
      </c>
      <c r="D172" s="267"/>
      <c r="E172" s="267"/>
      <c r="F172" s="288" t="s">
        <v>587</v>
      </c>
      <c r="G172" s="267"/>
      <c r="H172" s="267" t="s">
        <v>648</v>
      </c>
      <c r="I172" s="267" t="s">
        <v>583</v>
      </c>
      <c r="J172" s="267">
        <v>50</v>
      </c>
      <c r="K172" s="313"/>
    </row>
    <row r="173" spans="2:11" s="1" customFormat="1" ht="15" customHeight="1">
      <c r="B173" s="290"/>
      <c r="C173" s="267" t="s">
        <v>589</v>
      </c>
      <c r="D173" s="267"/>
      <c r="E173" s="267"/>
      <c r="F173" s="288" t="s">
        <v>581</v>
      </c>
      <c r="G173" s="267"/>
      <c r="H173" s="267" t="s">
        <v>648</v>
      </c>
      <c r="I173" s="267" t="s">
        <v>591</v>
      </c>
      <c r="J173" s="267"/>
      <c r="K173" s="313"/>
    </row>
    <row r="174" spans="2:11" s="1" customFormat="1" ht="15" customHeight="1">
      <c r="B174" s="290"/>
      <c r="C174" s="267" t="s">
        <v>600</v>
      </c>
      <c r="D174" s="267"/>
      <c r="E174" s="267"/>
      <c r="F174" s="288" t="s">
        <v>587</v>
      </c>
      <c r="G174" s="267"/>
      <c r="H174" s="267" t="s">
        <v>648</v>
      </c>
      <c r="I174" s="267" t="s">
        <v>583</v>
      </c>
      <c r="J174" s="267">
        <v>50</v>
      </c>
      <c r="K174" s="313"/>
    </row>
    <row r="175" spans="2:11" s="1" customFormat="1" ht="15" customHeight="1">
      <c r="B175" s="290"/>
      <c r="C175" s="267" t="s">
        <v>608</v>
      </c>
      <c r="D175" s="267"/>
      <c r="E175" s="267"/>
      <c r="F175" s="288" t="s">
        <v>587</v>
      </c>
      <c r="G175" s="267"/>
      <c r="H175" s="267" t="s">
        <v>648</v>
      </c>
      <c r="I175" s="267" t="s">
        <v>583</v>
      </c>
      <c r="J175" s="267">
        <v>50</v>
      </c>
      <c r="K175" s="313"/>
    </row>
    <row r="176" spans="2:11" s="1" customFormat="1" ht="15" customHeight="1">
      <c r="B176" s="290"/>
      <c r="C176" s="267" t="s">
        <v>606</v>
      </c>
      <c r="D176" s="267"/>
      <c r="E176" s="267"/>
      <c r="F176" s="288" t="s">
        <v>587</v>
      </c>
      <c r="G176" s="267"/>
      <c r="H176" s="267" t="s">
        <v>648</v>
      </c>
      <c r="I176" s="267" t="s">
        <v>583</v>
      </c>
      <c r="J176" s="267">
        <v>50</v>
      </c>
      <c r="K176" s="313"/>
    </row>
    <row r="177" spans="2:11" s="1" customFormat="1" ht="15" customHeight="1">
      <c r="B177" s="290"/>
      <c r="C177" s="267" t="s">
        <v>114</v>
      </c>
      <c r="D177" s="267"/>
      <c r="E177" s="267"/>
      <c r="F177" s="288" t="s">
        <v>581</v>
      </c>
      <c r="G177" s="267"/>
      <c r="H177" s="267" t="s">
        <v>649</v>
      </c>
      <c r="I177" s="267" t="s">
        <v>650</v>
      </c>
      <c r="J177" s="267"/>
      <c r="K177" s="313"/>
    </row>
    <row r="178" spans="2:11" s="1" customFormat="1" ht="15" customHeight="1">
      <c r="B178" s="290"/>
      <c r="C178" s="267" t="s">
        <v>62</v>
      </c>
      <c r="D178" s="267"/>
      <c r="E178" s="267"/>
      <c r="F178" s="288" t="s">
        <v>581</v>
      </c>
      <c r="G178" s="267"/>
      <c r="H178" s="267" t="s">
        <v>651</v>
      </c>
      <c r="I178" s="267" t="s">
        <v>652</v>
      </c>
      <c r="J178" s="267">
        <v>1</v>
      </c>
      <c r="K178" s="313"/>
    </row>
    <row r="179" spans="2:11" s="1" customFormat="1" ht="15" customHeight="1">
      <c r="B179" s="290"/>
      <c r="C179" s="267" t="s">
        <v>58</v>
      </c>
      <c r="D179" s="267"/>
      <c r="E179" s="267"/>
      <c r="F179" s="288" t="s">
        <v>581</v>
      </c>
      <c r="G179" s="267"/>
      <c r="H179" s="267" t="s">
        <v>653</v>
      </c>
      <c r="I179" s="267" t="s">
        <v>583</v>
      </c>
      <c r="J179" s="267">
        <v>20</v>
      </c>
      <c r="K179" s="313"/>
    </row>
    <row r="180" spans="2:11" s="1" customFormat="1" ht="15" customHeight="1">
      <c r="B180" s="290"/>
      <c r="C180" s="267" t="s">
        <v>59</v>
      </c>
      <c r="D180" s="267"/>
      <c r="E180" s="267"/>
      <c r="F180" s="288" t="s">
        <v>581</v>
      </c>
      <c r="G180" s="267"/>
      <c r="H180" s="267" t="s">
        <v>654</v>
      </c>
      <c r="I180" s="267" t="s">
        <v>583</v>
      </c>
      <c r="J180" s="267">
        <v>255</v>
      </c>
      <c r="K180" s="313"/>
    </row>
    <row r="181" spans="2:11" s="1" customFormat="1" ht="15" customHeight="1">
      <c r="B181" s="290"/>
      <c r="C181" s="267" t="s">
        <v>115</v>
      </c>
      <c r="D181" s="267"/>
      <c r="E181" s="267"/>
      <c r="F181" s="288" t="s">
        <v>581</v>
      </c>
      <c r="G181" s="267"/>
      <c r="H181" s="267" t="s">
        <v>545</v>
      </c>
      <c r="I181" s="267" t="s">
        <v>583</v>
      </c>
      <c r="J181" s="267">
        <v>10</v>
      </c>
      <c r="K181" s="313"/>
    </row>
    <row r="182" spans="2:11" s="1" customFormat="1" ht="15" customHeight="1">
      <c r="B182" s="290"/>
      <c r="C182" s="267" t="s">
        <v>116</v>
      </c>
      <c r="D182" s="267"/>
      <c r="E182" s="267"/>
      <c r="F182" s="288" t="s">
        <v>581</v>
      </c>
      <c r="G182" s="267"/>
      <c r="H182" s="267" t="s">
        <v>655</v>
      </c>
      <c r="I182" s="267" t="s">
        <v>616</v>
      </c>
      <c r="J182" s="267"/>
      <c r="K182" s="313"/>
    </row>
    <row r="183" spans="2:11" s="1" customFormat="1" ht="15" customHeight="1">
      <c r="B183" s="290"/>
      <c r="C183" s="267" t="s">
        <v>656</v>
      </c>
      <c r="D183" s="267"/>
      <c r="E183" s="267"/>
      <c r="F183" s="288" t="s">
        <v>581</v>
      </c>
      <c r="G183" s="267"/>
      <c r="H183" s="267" t="s">
        <v>657</v>
      </c>
      <c r="I183" s="267" t="s">
        <v>616</v>
      </c>
      <c r="J183" s="267"/>
      <c r="K183" s="313"/>
    </row>
    <row r="184" spans="2:11" s="1" customFormat="1" ht="15" customHeight="1">
      <c r="B184" s="290"/>
      <c r="C184" s="267" t="s">
        <v>645</v>
      </c>
      <c r="D184" s="267"/>
      <c r="E184" s="267"/>
      <c r="F184" s="288" t="s">
        <v>581</v>
      </c>
      <c r="G184" s="267"/>
      <c r="H184" s="267" t="s">
        <v>658</v>
      </c>
      <c r="I184" s="267" t="s">
        <v>616</v>
      </c>
      <c r="J184" s="267"/>
      <c r="K184" s="313"/>
    </row>
    <row r="185" spans="2:11" s="1" customFormat="1" ht="15" customHeight="1">
      <c r="B185" s="290"/>
      <c r="C185" s="267" t="s">
        <v>118</v>
      </c>
      <c r="D185" s="267"/>
      <c r="E185" s="267"/>
      <c r="F185" s="288" t="s">
        <v>587</v>
      </c>
      <c r="G185" s="267"/>
      <c r="H185" s="267" t="s">
        <v>659</v>
      </c>
      <c r="I185" s="267" t="s">
        <v>583</v>
      </c>
      <c r="J185" s="267">
        <v>50</v>
      </c>
      <c r="K185" s="313"/>
    </row>
    <row r="186" spans="2:11" s="1" customFormat="1" ht="15" customHeight="1">
      <c r="B186" s="290"/>
      <c r="C186" s="267" t="s">
        <v>660</v>
      </c>
      <c r="D186" s="267"/>
      <c r="E186" s="267"/>
      <c r="F186" s="288" t="s">
        <v>587</v>
      </c>
      <c r="G186" s="267"/>
      <c r="H186" s="267" t="s">
        <v>661</v>
      </c>
      <c r="I186" s="267" t="s">
        <v>662</v>
      </c>
      <c r="J186" s="267"/>
      <c r="K186" s="313"/>
    </row>
    <row r="187" spans="2:11" s="1" customFormat="1" ht="15" customHeight="1">
      <c r="B187" s="290"/>
      <c r="C187" s="267" t="s">
        <v>663</v>
      </c>
      <c r="D187" s="267"/>
      <c r="E187" s="267"/>
      <c r="F187" s="288" t="s">
        <v>587</v>
      </c>
      <c r="G187" s="267"/>
      <c r="H187" s="267" t="s">
        <v>664</v>
      </c>
      <c r="I187" s="267" t="s">
        <v>662</v>
      </c>
      <c r="J187" s="267"/>
      <c r="K187" s="313"/>
    </row>
    <row r="188" spans="2:11" s="1" customFormat="1" ht="15" customHeight="1">
      <c r="B188" s="290"/>
      <c r="C188" s="267" t="s">
        <v>665</v>
      </c>
      <c r="D188" s="267"/>
      <c r="E188" s="267"/>
      <c r="F188" s="288" t="s">
        <v>587</v>
      </c>
      <c r="G188" s="267"/>
      <c r="H188" s="267" t="s">
        <v>666</v>
      </c>
      <c r="I188" s="267" t="s">
        <v>662</v>
      </c>
      <c r="J188" s="267"/>
      <c r="K188" s="313"/>
    </row>
    <row r="189" spans="2:11" s="1" customFormat="1" ht="15" customHeight="1">
      <c r="B189" s="290"/>
      <c r="C189" s="326" t="s">
        <v>667</v>
      </c>
      <c r="D189" s="267"/>
      <c r="E189" s="267"/>
      <c r="F189" s="288" t="s">
        <v>587</v>
      </c>
      <c r="G189" s="267"/>
      <c r="H189" s="267" t="s">
        <v>668</v>
      </c>
      <c r="I189" s="267" t="s">
        <v>669</v>
      </c>
      <c r="J189" s="327" t="s">
        <v>670</v>
      </c>
      <c r="K189" s="313"/>
    </row>
    <row r="190" spans="2:11" s="1" customFormat="1" ht="15" customHeight="1">
      <c r="B190" s="290"/>
      <c r="C190" s="326" t="s">
        <v>47</v>
      </c>
      <c r="D190" s="267"/>
      <c r="E190" s="267"/>
      <c r="F190" s="288" t="s">
        <v>581</v>
      </c>
      <c r="G190" s="267"/>
      <c r="H190" s="264" t="s">
        <v>671</v>
      </c>
      <c r="I190" s="267" t="s">
        <v>672</v>
      </c>
      <c r="J190" s="267"/>
      <c r="K190" s="313"/>
    </row>
    <row r="191" spans="2:11" s="1" customFormat="1" ht="15" customHeight="1">
      <c r="B191" s="290"/>
      <c r="C191" s="326" t="s">
        <v>673</v>
      </c>
      <c r="D191" s="267"/>
      <c r="E191" s="267"/>
      <c r="F191" s="288" t="s">
        <v>581</v>
      </c>
      <c r="G191" s="267"/>
      <c r="H191" s="267" t="s">
        <v>674</v>
      </c>
      <c r="I191" s="267" t="s">
        <v>616</v>
      </c>
      <c r="J191" s="267"/>
      <c r="K191" s="313"/>
    </row>
    <row r="192" spans="2:11" s="1" customFormat="1" ht="15" customHeight="1">
      <c r="B192" s="290"/>
      <c r="C192" s="326" t="s">
        <v>675</v>
      </c>
      <c r="D192" s="267"/>
      <c r="E192" s="267"/>
      <c r="F192" s="288" t="s">
        <v>581</v>
      </c>
      <c r="G192" s="267"/>
      <c r="H192" s="267" t="s">
        <v>676</v>
      </c>
      <c r="I192" s="267" t="s">
        <v>616</v>
      </c>
      <c r="J192" s="267"/>
      <c r="K192" s="313"/>
    </row>
    <row r="193" spans="2:11" s="1" customFormat="1" ht="15" customHeight="1">
      <c r="B193" s="290"/>
      <c r="C193" s="326" t="s">
        <v>677</v>
      </c>
      <c r="D193" s="267"/>
      <c r="E193" s="267"/>
      <c r="F193" s="288" t="s">
        <v>587</v>
      </c>
      <c r="G193" s="267"/>
      <c r="H193" s="267" t="s">
        <v>678</v>
      </c>
      <c r="I193" s="267" t="s">
        <v>616</v>
      </c>
      <c r="J193" s="267"/>
      <c r="K193" s="313"/>
    </row>
    <row r="194" spans="2:11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pans="2:11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spans="2:11" s="1" customFormat="1" ht="12">
      <c r="B198" s="256"/>
      <c r="C198" s="257"/>
      <c r="D198" s="257"/>
      <c r="E198" s="257"/>
      <c r="F198" s="257"/>
      <c r="G198" s="257"/>
      <c r="H198" s="257"/>
      <c r="I198" s="257"/>
      <c r="J198" s="257"/>
      <c r="K198" s="258"/>
    </row>
    <row r="199" spans="2:11" s="1" customFormat="1" ht="22.2">
      <c r="B199" s="259"/>
      <c r="C199" s="387" t="s">
        <v>679</v>
      </c>
      <c r="D199" s="387"/>
      <c r="E199" s="387"/>
      <c r="F199" s="387"/>
      <c r="G199" s="387"/>
      <c r="H199" s="387"/>
      <c r="I199" s="387"/>
      <c r="J199" s="387"/>
      <c r="K199" s="260"/>
    </row>
    <row r="200" spans="2:11" s="1" customFormat="1" ht="25.5" customHeight="1">
      <c r="B200" s="259"/>
      <c r="C200" s="329" t="s">
        <v>680</v>
      </c>
      <c r="D200" s="329"/>
      <c r="E200" s="329"/>
      <c r="F200" s="329" t="s">
        <v>681</v>
      </c>
      <c r="G200" s="330"/>
      <c r="H200" s="388" t="s">
        <v>682</v>
      </c>
      <c r="I200" s="388"/>
      <c r="J200" s="388"/>
      <c r="K200" s="260"/>
    </row>
    <row r="201" spans="2:1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pans="2:11" s="1" customFormat="1" ht="15" customHeight="1">
      <c r="B202" s="290"/>
      <c r="C202" s="267" t="s">
        <v>672</v>
      </c>
      <c r="D202" s="267"/>
      <c r="E202" s="267"/>
      <c r="F202" s="288" t="s">
        <v>48</v>
      </c>
      <c r="G202" s="267"/>
      <c r="H202" s="389" t="s">
        <v>683</v>
      </c>
      <c r="I202" s="389"/>
      <c r="J202" s="389"/>
      <c r="K202" s="313"/>
    </row>
    <row r="203" spans="2:11" s="1" customFormat="1" ht="15" customHeight="1">
      <c r="B203" s="290"/>
      <c r="C203" s="267"/>
      <c r="D203" s="267"/>
      <c r="E203" s="267"/>
      <c r="F203" s="288" t="s">
        <v>49</v>
      </c>
      <c r="G203" s="267"/>
      <c r="H203" s="389" t="s">
        <v>684</v>
      </c>
      <c r="I203" s="389"/>
      <c r="J203" s="389"/>
      <c r="K203" s="313"/>
    </row>
    <row r="204" spans="2:11" s="1" customFormat="1" ht="15" customHeight="1">
      <c r="B204" s="290"/>
      <c r="C204" s="267"/>
      <c r="D204" s="267"/>
      <c r="E204" s="267"/>
      <c r="F204" s="288" t="s">
        <v>52</v>
      </c>
      <c r="G204" s="267"/>
      <c r="H204" s="389" t="s">
        <v>685</v>
      </c>
      <c r="I204" s="389"/>
      <c r="J204" s="389"/>
      <c r="K204" s="313"/>
    </row>
    <row r="205" spans="2:11" s="1" customFormat="1" ht="15" customHeight="1">
      <c r="B205" s="290"/>
      <c r="C205" s="267"/>
      <c r="D205" s="267"/>
      <c r="E205" s="267"/>
      <c r="F205" s="288" t="s">
        <v>50</v>
      </c>
      <c r="G205" s="267"/>
      <c r="H205" s="389" t="s">
        <v>686</v>
      </c>
      <c r="I205" s="389"/>
      <c r="J205" s="389"/>
      <c r="K205" s="313"/>
    </row>
    <row r="206" spans="2:11" s="1" customFormat="1" ht="15" customHeight="1">
      <c r="B206" s="290"/>
      <c r="C206" s="267"/>
      <c r="D206" s="267"/>
      <c r="E206" s="267"/>
      <c r="F206" s="288" t="s">
        <v>51</v>
      </c>
      <c r="G206" s="267"/>
      <c r="H206" s="389" t="s">
        <v>687</v>
      </c>
      <c r="I206" s="389"/>
      <c r="J206" s="389"/>
      <c r="K206" s="313"/>
    </row>
    <row r="207" spans="2:11" s="1" customFormat="1" ht="15" customHeight="1">
      <c r="B207" s="290"/>
      <c r="C207" s="267"/>
      <c r="D207" s="267"/>
      <c r="E207" s="267"/>
      <c r="F207" s="288"/>
      <c r="G207" s="267"/>
      <c r="H207" s="267"/>
      <c r="I207" s="267"/>
      <c r="J207" s="267"/>
      <c r="K207" s="313"/>
    </row>
    <row r="208" spans="2:11" s="1" customFormat="1" ht="15" customHeight="1">
      <c r="B208" s="290"/>
      <c r="C208" s="267" t="s">
        <v>628</v>
      </c>
      <c r="D208" s="267"/>
      <c r="E208" s="267"/>
      <c r="F208" s="288" t="s">
        <v>520</v>
      </c>
      <c r="G208" s="267"/>
      <c r="H208" s="389" t="s">
        <v>688</v>
      </c>
      <c r="I208" s="389"/>
      <c r="J208" s="389"/>
      <c r="K208" s="313"/>
    </row>
    <row r="209" spans="2:11" s="1" customFormat="1" ht="15" customHeight="1">
      <c r="B209" s="290"/>
      <c r="C209" s="267"/>
      <c r="D209" s="267"/>
      <c r="E209" s="267"/>
      <c r="F209" s="288" t="s">
        <v>523</v>
      </c>
      <c r="G209" s="267"/>
      <c r="H209" s="389" t="s">
        <v>524</v>
      </c>
      <c r="I209" s="389"/>
      <c r="J209" s="389"/>
      <c r="K209" s="313"/>
    </row>
    <row r="210" spans="2:11" s="1" customFormat="1" ht="15" customHeight="1">
      <c r="B210" s="290"/>
      <c r="C210" s="267"/>
      <c r="D210" s="267"/>
      <c r="E210" s="267"/>
      <c r="F210" s="288" t="s">
        <v>84</v>
      </c>
      <c r="G210" s="267"/>
      <c r="H210" s="389" t="s">
        <v>689</v>
      </c>
      <c r="I210" s="389"/>
      <c r="J210" s="389"/>
      <c r="K210" s="313"/>
    </row>
    <row r="211" spans="2:11" s="1" customFormat="1" ht="15" customHeight="1">
      <c r="B211" s="331"/>
      <c r="C211" s="267"/>
      <c r="D211" s="267"/>
      <c r="E211" s="267"/>
      <c r="F211" s="288" t="s">
        <v>525</v>
      </c>
      <c r="G211" s="326"/>
      <c r="H211" s="390" t="s">
        <v>526</v>
      </c>
      <c r="I211" s="390"/>
      <c r="J211" s="390"/>
      <c r="K211" s="332"/>
    </row>
    <row r="212" spans="2:11" s="1" customFormat="1" ht="15" customHeight="1">
      <c r="B212" s="331"/>
      <c r="C212" s="267"/>
      <c r="D212" s="267"/>
      <c r="E212" s="267"/>
      <c r="F212" s="288" t="s">
        <v>527</v>
      </c>
      <c r="G212" s="326"/>
      <c r="H212" s="390" t="s">
        <v>690</v>
      </c>
      <c r="I212" s="390"/>
      <c r="J212" s="390"/>
      <c r="K212" s="332"/>
    </row>
    <row r="213" spans="2:11" s="1" customFormat="1" ht="15" customHeight="1">
      <c r="B213" s="331"/>
      <c r="C213" s="267"/>
      <c r="D213" s="267"/>
      <c r="E213" s="267"/>
      <c r="F213" s="288"/>
      <c r="G213" s="326"/>
      <c r="H213" s="317"/>
      <c r="I213" s="317"/>
      <c r="J213" s="317"/>
      <c r="K213" s="332"/>
    </row>
    <row r="214" spans="2:11" s="1" customFormat="1" ht="15" customHeight="1">
      <c r="B214" s="331"/>
      <c r="C214" s="267" t="s">
        <v>652</v>
      </c>
      <c r="D214" s="267"/>
      <c r="E214" s="267"/>
      <c r="F214" s="288">
        <v>1</v>
      </c>
      <c r="G214" s="326"/>
      <c r="H214" s="390" t="s">
        <v>691</v>
      </c>
      <c r="I214" s="390"/>
      <c r="J214" s="390"/>
      <c r="K214" s="332"/>
    </row>
    <row r="215" spans="2:11" s="1" customFormat="1" ht="15" customHeight="1">
      <c r="B215" s="331"/>
      <c r="C215" s="267"/>
      <c r="D215" s="267"/>
      <c r="E215" s="267"/>
      <c r="F215" s="288">
        <v>2</v>
      </c>
      <c r="G215" s="326"/>
      <c r="H215" s="390" t="s">
        <v>692</v>
      </c>
      <c r="I215" s="390"/>
      <c r="J215" s="390"/>
      <c r="K215" s="332"/>
    </row>
    <row r="216" spans="2:11" s="1" customFormat="1" ht="15" customHeight="1">
      <c r="B216" s="331"/>
      <c r="C216" s="267"/>
      <c r="D216" s="267"/>
      <c r="E216" s="267"/>
      <c r="F216" s="288">
        <v>3</v>
      </c>
      <c r="G216" s="326"/>
      <c r="H216" s="390" t="s">
        <v>693</v>
      </c>
      <c r="I216" s="390"/>
      <c r="J216" s="390"/>
      <c r="K216" s="332"/>
    </row>
    <row r="217" spans="2:11" s="1" customFormat="1" ht="15" customHeight="1">
      <c r="B217" s="331"/>
      <c r="C217" s="267"/>
      <c r="D217" s="267"/>
      <c r="E217" s="267"/>
      <c r="F217" s="288">
        <v>4</v>
      </c>
      <c r="G217" s="326"/>
      <c r="H217" s="390" t="s">
        <v>694</v>
      </c>
      <c r="I217" s="390"/>
      <c r="J217" s="390"/>
      <c r="K217" s="332"/>
    </row>
    <row r="218" spans="2:11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D.1.1. - SO 01 Oprava zpe...</vt:lpstr>
      <vt:lpstr>D.1.2. - SO 02 Výměna umě...</vt:lpstr>
      <vt:lpstr>Pokyny pro vyplnění</vt:lpstr>
      <vt:lpstr>'D.1.1. - SO 01 Oprava zpe...'!Názvy_tisku</vt:lpstr>
      <vt:lpstr>'D.1.2. - SO 02 Výměna umě...'!Názvy_tisku</vt:lpstr>
      <vt:lpstr>'Rekapitulace stavby'!Názvy_tisku</vt:lpstr>
      <vt:lpstr>'D.1.1. - SO 01 Oprava zpe...'!Oblast_tisku</vt:lpstr>
      <vt:lpstr>'D.1.2. - SO 02 Výměna umě...'!Oblast_tisku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Admin-PC\Admin</dc:creator>
  <cp:lastModifiedBy>Admin</cp:lastModifiedBy>
  <dcterms:created xsi:type="dcterms:W3CDTF">2022-05-24T12:14:35Z</dcterms:created>
  <dcterms:modified xsi:type="dcterms:W3CDTF">2022-05-24T12:15:17Z</dcterms:modified>
</cp:coreProperties>
</file>